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<sst xmlns="http://schemas.openxmlformats.org/spreadsheetml/2006/main" count="86" uniqueCount="85">
  <si>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</si>
  <si>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</si>
  <si>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</si>
  <si>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</si>
  <si>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</si>
  <si>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</si>
  <si>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</si>
  <si>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</si>
  <si>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</si>
  <si>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</si>
  <si>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</si>
  <si>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</si>
  <si>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</si>
  <si>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</si>
  <si>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</si>
  <si>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</si>
  <si>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</si>
  <si>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</si>
  <si>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</si>
  <si>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</si>
  <si>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</si>
  <si>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</si>
  <si>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</si>
  <si>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</si>
  <si>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</si>
  <si>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</si>
  <si>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</si>
  <si>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</si>
  <si>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</si>
  <si>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</si>
  <si>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</si>
  <si>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</si>
  <si>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</si>
  <si>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</si>
  <si>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</si>
  <si>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</si>
  <si>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</si>
  <si>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</si>
  <si>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</si>
  <si>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</si>
  <si>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</si>
  <si>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</si>
  <si>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</si>
  <si>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</si>
  <si>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</si>
  <si>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</si>
  <si>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</si>
  <si>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</si>
  <si>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</si>
  <si>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</si>
  <si>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</si>
  <si>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</si>
  <si>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</si>
  <si>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</si>
  <si>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</si>
  <si>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</si>
  <si>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</si>
  <si>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</si>
  <si>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</si>
  <si>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</si>
  <si>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</si>
  <si>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</si>
  <si>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</si>
  <si>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</si>
  <si>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</si>
  <si>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</si>
  <si>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</si>
  <si>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</si>
  <si>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</si>
  <si>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</si>
  <si>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</si>
  <si>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</si>
  <si>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</si>
  <si>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</si>
  <si>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</si>
  <si>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</si>
  <si>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</si>
  <si>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</si>
  <si>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</si>
  <si>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</si>
  <si>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</si>
  <si>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</si>
  <si>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</si>
  <si>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1.2.1. Idosos acima de 65 anos</t>
  </si>
  <si>
    <t>OPERAÇÃO 16/04/23 - VENCIMENTO 24/04/23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</si>
</sst>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21343</v>
      </c>
      <c r="C7" s="10">
        <f aca="true" t="shared" si="0" ref="C7:K7">C8+C11</f>
        <v>30899</v>
      </c>
      <c r="D7" s="10">
        <f t="shared" si="0"/>
        <v>69004</v>
      </c>
      <c r="E7" s="10">
        <f t="shared" si="0"/>
        <v>81706</v>
      </c>
      <c r="F7" s="10">
        <f t="shared" si="0"/>
        <v>92672</v>
      </c>
      <c r="G7" s="10">
        <f t="shared" si="0"/>
        <v>38399</v>
      </c>
      <c r="H7" s="10">
        <f t="shared" si="0"/>
        <v>23734</v>
      </c>
      <c r="I7" s="10">
        <f t="shared" si="0"/>
        <v>38681</v>
      </c>
      <c r="J7" s="10">
        <f t="shared" si="0"/>
        <v>24548</v>
      </c>
      <c r="K7" s="10">
        <f t="shared" si="0"/>
        <v>71073</v>
      </c>
      <c r="L7" s="10">
        <f aca="true" t="shared" si="1" ref="L7:L13">SUM(B7:K7)</f>
        <v>492059</v>
      </c>
      <c r="M7" s="11"/>
    </row>
    <row r="8" spans="1:13" ht="17.25" customHeight="1">
      <c r="A8" s="12" t="s">
        <v>82</v>
      </c>
      <c r="B8" s="13">
        <f>B9+B10</f>
        <v>1828</v>
      </c>
      <c r="C8" s="13">
        <f aca="true" t="shared" si="2" ref="C8:K8">C9+C10</f>
        <v>2233</v>
      </c>
      <c r="D8" s="13">
        <f t="shared" si="2"/>
        <v>4849</v>
      </c>
      <c r="E8" s="13">
        <f t="shared" si="2"/>
        <v>5825</v>
      </c>
      <c r="F8" s="13">
        <f t="shared" si="2"/>
        <v>6167</v>
      </c>
      <c r="G8" s="13">
        <f t="shared" si="2"/>
        <v>2917</v>
      </c>
      <c r="H8" s="13">
        <f t="shared" si="2"/>
        <v>1692</v>
      </c>
      <c r="I8" s="13">
        <f t="shared" si="2"/>
        <v>2106</v>
      </c>
      <c r="J8" s="13">
        <f t="shared" si="2"/>
        <v>1551</v>
      </c>
      <c r="K8" s="13">
        <f t="shared" si="2"/>
        <v>4381</v>
      </c>
      <c r="L8" s="13">
        <f t="shared" si="1"/>
        <v>33549</v>
      </c>
      <c r="M8"/>
    </row>
    <row r="9" spans="1:13" ht="17.25" customHeight="1">
      <c r="A9" s="14" t="s">
        <v>18</v>
      </c>
      <c r="B9" s="15">
        <v>1828</v>
      </c>
      <c r="C9" s="15">
        <v>2233</v>
      </c>
      <c r="D9" s="15">
        <v>4849</v>
      </c>
      <c r="E9" s="15">
        <v>5825</v>
      </c>
      <c r="F9" s="15">
        <v>6167</v>
      </c>
      <c r="G9" s="15">
        <v>2917</v>
      </c>
      <c r="H9" s="15">
        <v>1658</v>
      </c>
      <c r="I9" s="15">
        <v>2106</v>
      </c>
      <c r="J9" s="15">
        <v>1551</v>
      </c>
      <c r="K9" s="15">
        <v>4381</v>
      </c>
      <c r="L9" s="13">
        <f t="shared" si="1"/>
        <v>33515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34</v>
      </c>
      <c r="I10" s="15">
        <v>0</v>
      </c>
      <c r="J10" s="15">
        <v>0</v>
      </c>
      <c r="K10" s="15">
        <v>0</v>
      </c>
      <c r="L10" s="13">
        <f t="shared" si="1"/>
        <v>34</v>
      </c>
      <c r="M10"/>
    </row>
    <row r="11" spans="1:13" ht="17.25" customHeight="1">
      <c r="A11" s="12" t="s">
        <v>71</v>
      </c>
      <c r="B11" s="15">
        <v>19515</v>
      </c>
      <c r="C11" s="15">
        <v>28666</v>
      </c>
      <c r="D11" s="15">
        <v>64155</v>
      </c>
      <c r="E11" s="15">
        <v>75881</v>
      </c>
      <c r="F11" s="15">
        <v>86505</v>
      </c>
      <c r="G11" s="15">
        <v>35482</v>
      </c>
      <c r="H11" s="15">
        <v>22042</v>
      </c>
      <c r="I11" s="15">
        <v>36575</v>
      </c>
      <c r="J11" s="15">
        <v>22997</v>
      </c>
      <c r="K11" s="15">
        <v>66692</v>
      </c>
      <c r="L11" s="13">
        <f t="shared" si="1"/>
        <v>458510</v>
      </c>
      <c r="M11" s="60"/>
    </row>
    <row r="12" spans="1:13" ht="17.25" customHeight="1">
      <c r="A12" s="14" t="s">
        <v>83</v>
      </c>
      <c r="B12" s="15">
        <v>2977</v>
      </c>
      <c r="C12" s="15">
        <v>2839</v>
      </c>
      <c r="D12" s="15">
        <v>5828</v>
      </c>
      <c r="E12" s="15">
        <v>9543</v>
      </c>
      <c r="F12" s="15">
        <v>9519</v>
      </c>
      <c r="G12" s="15">
        <v>4047</v>
      </c>
      <c r="H12" s="15">
        <v>2538</v>
      </c>
      <c r="I12" s="15">
        <v>2246</v>
      </c>
      <c r="J12" s="15">
        <v>1922</v>
      </c>
      <c r="K12" s="15">
        <v>4838</v>
      </c>
      <c r="L12" s="13">
        <f t="shared" si="1"/>
        <v>46297</v>
      </c>
      <c r="M12" s="60"/>
    </row>
    <row r="13" spans="1:13" ht="17.25" customHeight="1">
      <c r="A13" s="14" t="s">
        <v>72</v>
      </c>
      <c r="B13" s="15">
        <f>+B11-B12</f>
        <v>16538</v>
      </c>
      <c r="C13" s="15">
        <f aca="true" t="shared" si="3" ref="C13:K13">+C11-C12</f>
        <v>25827</v>
      </c>
      <c r="D13" s="15">
        <f t="shared" si="3"/>
        <v>58327</v>
      </c>
      <c r="E13" s="15">
        <f t="shared" si="3"/>
        <v>66338</v>
      </c>
      <c r="F13" s="15">
        <f t="shared" si="3"/>
        <v>76986</v>
      </c>
      <c r="G13" s="15">
        <f t="shared" si="3"/>
        <v>31435</v>
      </c>
      <c r="H13" s="15">
        <f t="shared" si="3"/>
        <v>19504</v>
      </c>
      <c r="I13" s="15">
        <f t="shared" si="3"/>
        <v>34329</v>
      </c>
      <c r="J13" s="15">
        <f t="shared" si="3"/>
        <v>21075</v>
      </c>
      <c r="K13" s="15">
        <f t="shared" si="3"/>
        <v>61854</v>
      </c>
      <c r="L13" s="13">
        <f t="shared" si="1"/>
        <v>412213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-0.083</v>
      </c>
      <c r="C16" s="20">
        <v>-0.0247</v>
      </c>
      <c r="D16" s="20">
        <v>-0.0294</v>
      </c>
      <c r="E16" s="20">
        <v>-0.0298</v>
      </c>
      <c r="F16" s="20">
        <v>-0.0263</v>
      </c>
      <c r="G16" s="20">
        <v>-0.029</v>
      </c>
      <c r="H16" s="20">
        <v>-0.0319</v>
      </c>
      <c r="I16" s="20">
        <v>-0.0264</v>
      </c>
      <c r="J16" s="20">
        <v>-0.0285</v>
      </c>
      <c r="K16" s="20">
        <v>-0.0233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1.325877082800113</v>
      </c>
      <c r="C18" s="22">
        <v>1.202420481043818</v>
      </c>
      <c r="D18" s="22">
        <v>1.145871400454365</v>
      </c>
      <c r="E18" s="22">
        <v>1.127924060752067</v>
      </c>
      <c r="F18" s="22">
        <v>1.243371464909582</v>
      </c>
      <c r="G18" s="22">
        <v>1.164616403163072</v>
      </c>
      <c r="H18" s="22">
        <v>1.074568059769201</v>
      </c>
      <c r="I18" s="22">
        <v>1.156635713733857</v>
      </c>
      <c r="J18" s="22">
        <v>1.295069554512462</v>
      </c>
      <c r="K18" s="22">
        <v>1.117161307127295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67</v>
      </c>
      <c r="B20" s="25">
        <f>SUM(B21:B28)</f>
        <v>207705.18</v>
      </c>
      <c r="C20" s="25">
        <f aca="true" t="shared" si="4" ref="C20:K20">SUM(C21:C28)</f>
        <v>162237.14</v>
      </c>
      <c r="D20" s="25">
        <f t="shared" si="4"/>
        <v>417941.61</v>
      </c>
      <c r="E20" s="25">
        <f t="shared" si="4"/>
        <v>483875.46</v>
      </c>
      <c r="F20" s="25">
        <f t="shared" si="4"/>
        <v>528553.71</v>
      </c>
      <c r="G20" s="25">
        <f t="shared" si="4"/>
        <v>231417.45</v>
      </c>
      <c r="H20" s="25">
        <f t="shared" si="4"/>
        <v>145206.88999999998</v>
      </c>
      <c r="I20" s="25">
        <f t="shared" si="4"/>
        <v>204552.18</v>
      </c>
      <c r="J20" s="25">
        <f t="shared" si="4"/>
        <v>162485.99000000002</v>
      </c>
      <c r="K20" s="25">
        <f t="shared" si="4"/>
        <v>324302.29000000004</v>
      </c>
      <c r="L20" s="25">
        <f>SUM(B20:K20)</f>
        <v>2868277.9000000004</v>
      </c>
      <c r="M20"/>
    </row>
    <row r="21" spans="1:13" ht="17.25" customHeight="1">
      <c r="A21" s="26" t="s">
        <v>22</v>
      </c>
      <c r="B21" s="56">
        <f>ROUND((B15+B16)*B7,2)</f>
        <v>153643.99</v>
      </c>
      <c r="C21" s="56">
        <f aca="true" t="shared" si="5" ref="C21:K21">ROUND((C15+C16)*C7,2)</f>
        <v>126033.93</v>
      </c>
      <c r="D21" s="56">
        <f t="shared" si="5"/>
        <v>334986.82</v>
      </c>
      <c r="E21" s="56">
        <f t="shared" si="5"/>
        <v>401781.08</v>
      </c>
      <c r="F21" s="56">
        <f t="shared" si="5"/>
        <v>402650.57</v>
      </c>
      <c r="G21" s="56">
        <f t="shared" si="5"/>
        <v>183447.38</v>
      </c>
      <c r="H21" s="56">
        <f t="shared" si="5"/>
        <v>124900.18</v>
      </c>
      <c r="I21" s="56">
        <f t="shared" si="5"/>
        <v>168772.94</v>
      </c>
      <c r="J21" s="56">
        <f t="shared" si="5"/>
        <v>115351.05</v>
      </c>
      <c r="K21" s="56">
        <f t="shared" si="5"/>
        <v>272721.32</v>
      </c>
      <c r="L21" s="33">
        <f aca="true" t="shared" si="6" ref="L21:L28">SUM(B21:K21)</f>
        <v>2284289.26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50069.06</v>
      </c>
      <c r="C22" s="33">
        <f t="shared" si="7"/>
        <v>25511.85</v>
      </c>
      <c r="D22" s="33">
        <f t="shared" si="7"/>
        <v>48865</v>
      </c>
      <c r="E22" s="33">
        <f t="shared" si="7"/>
        <v>51397.47</v>
      </c>
      <c r="F22" s="33">
        <f t="shared" si="7"/>
        <v>97993.66</v>
      </c>
      <c r="G22" s="33">
        <f t="shared" si="7"/>
        <v>30198.45</v>
      </c>
      <c r="H22" s="33">
        <f t="shared" si="7"/>
        <v>9313.56</v>
      </c>
      <c r="I22" s="33">
        <f t="shared" si="7"/>
        <v>26435.87</v>
      </c>
      <c r="J22" s="33">
        <f t="shared" si="7"/>
        <v>34036.58</v>
      </c>
      <c r="K22" s="33">
        <f t="shared" si="7"/>
        <v>31952.39</v>
      </c>
      <c r="L22" s="33">
        <f t="shared" si="6"/>
        <v>405773.8900000001</v>
      </c>
      <c r="M22"/>
    </row>
    <row r="23" spans="1:13" ht="17.25" customHeight="1">
      <c r="A23" s="27" t="s">
        <v>24</v>
      </c>
      <c r="B23" s="33">
        <v>1234.5</v>
      </c>
      <c r="C23" s="33">
        <v>8161.43</v>
      </c>
      <c r="D23" s="33">
        <v>28340.8</v>
      </c>
      <c r="E23" s="33">
        <v>25063.8</v>
      </c>
      <c r="F23" s="33">
        <v>23877.24</v>
      </c>
      <c r="G23" s="33">
        <v>16682.05</v>
      </c>
      <c r="H23" s="33">
        <v>8547.8</v>
      </c>
      <c r="I23" s="33">
        <v>6652.59</v>
      </c>
      <c r="J23" s="33">
        <v>8641.5</v>
      </c>
      <c r="K23" s="33">
        <v>14608.25</v>
      </c>
      <c r="L23" s="33">
        <f t="shared" si="6"/>
        <v>141809.96000000002</v>
      </c>
      <c r="M23"/>
    </row>
    <row r="24" spans="1:13" ht="17.25" customHeight="1">
      <c r="A24" s="27" t="s">
        <v>25</v>
      </c>
      <c r="B24" s="33">
        <v>1787.07</v>
      </c>
      <c r="C24" s="29">
        <v>1787.07</v>
      </c>
      <c r="D24" s="29">
        <v>3574.14</v>
      </c>
      <c r="E24" s="29">
        <v>3574.14</v>
      </c>
      <c r="F24" s="33">
        <v>1787.07</v>
      </c>
      <c r="G24" s="29">
        <v>0</v>
      </c>
      <c r="H24" s="33">
        <v>1787.07</v>
      </c>
      <c r="I24" s="29">
        <v>1787.07</v>
      </c>
      <c r="J24" s="29">
        <v>3574.14</v>
      </c>
      <c r="K24" s="29">
        <v>3574.14</v>
      </c>
      <c r="L24" s="33">
        <f t="shared" si="6"/>
        <v>23231.91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500.72</v>
      </c>
      <c r="C26" s="33">
        <v>390.35</v>
      </c>
      <c r="D26" s="33">
        <v>1006.83</v>
      </c>
      <c r="E26" s="33">
        <v>1165.66</v>
      </c>
      <c r="F26" s="33">
        <v>1273.34</v>
      </c>
      <c r="G26" s="33">
        <v>557.25</v>
      </c>
      <c r="H26" s="33">
        <v>349.97</v>
      </c>
      <c r="I26" s="33">
        <v>492.65</v>
      </c>
      <c r="J26" s="33">
        <v>390.35</v>
      </c>
      <c r="K26" s="33">
        <v>780.69</v>
      </c>
      <c r="L26" s="33">
        <f t="shared" si="6"/>
        <v>6907.810000000001</v>
      </c>
      <c r="M26" s="60"/>
    </row>
    <row r="27" spans="1:13" ht="17.25" customHeight="1">
      <c r="A27" s="27" t="s">
        <v>75</v>
      </c>
      <c r="B27" s="33">
        <v>324.62</v>
      </c>
      <c r="C27" s="33">
        <v>245.01</v>
      </c>
      <c r="D27" s="33">
        <v>796.48</v>
      </c>
      <c r="E27" s="33">
        <v>609.15</v>
      </c>
      <c r="F27" s="33">
        <v>664.41</v>
      </c>
      <c r="G27" s="33">
        <v>370.75</v>
      </c>
      <c r="H27" s="33">
        <v>210.24</v>
      </c>
      <c r="I27" s="33">
        <v>280.3</v>
      </c>
      <c r="J27" s="33">
        <v>337.72</v>
      </c>
      <c r="K27" s="33">
        <v>455.53</v>
      </c>
      <c r="L27" s="33">
        <f t="shared" si="6"/>
        <v>4294.21</v>
      </c>
      <c r="M27" s="60"/>
    </row>
    <row r="28" spans="1:13" ht="17.25" customHeight="1">
      <c r="A28" s="27" t="s">
        <v>76</v>
      </c>
      <c r="B28" s="33">
        <v>145.22</v>
      </c>
      <c r="C28" s="33">
        <v>107.5</v>
      </c>
      <c r="D28" s="33">
        <v>371.54</v>
      </c>
      <c r="E28" s="33">
        <v>284.16</v>
      </c>
      <c r="F28" s="33">
        <v>307.42</v>
      </c>
      <c r="G28" s="33">
        <v>161.57</v>
      </c>
      <c r="H28" s="33">
        <v>98.07</v>
      </c>
      <c r="I28" s="33">
        <v>130.76</v>
      </c>
      <c r="J28" s="33">
        <v>154.65</v>
      </c>
      <c r="K28" s="33">
        <v>209.97</v>
      </c>
      <c r="L28" s="33">
        <f t="shared" si="6"/>
        <v>1970.8600000000001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-111098.79</v>
      </c>
      <c r="C31" s="33">
        <f t="shared" si="8"/>
        <v>-9825.2</v>
      </c>
      <c r="D31" s="33">
        <f t="shared" si="8"/>
        <v>-21335.6</v>
      </c>
      <c r="E31" s="33">
        <f t="shared" si="8"/>
        <v>-412932.61</v>
      </c>
      <c r="F31" s="33">
        <f t="shared" si="8"/>
        <v>-27134.8</v>
      </c>
      <c r="G31" s="33">
        <f t="shared" si="8"/>
        <v>-12834.8</v>
      </c>
      <c r="H31" s="33">
        <f t="shared" si="8"/>
        <v>-13817.52</v>
      </c>
      <c r="I31" s="33">
        <f t="shared" si="8"/>
        <v>-180266.4</v>
      </c>
      <c r="J31" s="33">
        <f t="shared" si="8"/>
        <v>-6824.4</v>
      </c>
      <c r="K31" s="33">
        <f t="shared" si="8"/>
        <v>-19276.4</v>
      </c>
      <c r="L31" s="33">
        <f aca="true" t="shared" si="9" ref="L31:L38">SUM(B31:K31)</f>
        <v>-815346.5200000001</v>
      </c>
      <c r="M31"/>
    </row>
    <row r="32" spans="1:13" ht="18.75" customHeight="1">
      <c r="A32" s="27" t="s">
        <v>28</v>
      </c>
      <c r="B32" s="33">
        <f>B33+B34+B35+B36</f>
        <v>-8043.2</v>
      </c>
      <c r="C32" s="33">
        <f aca="true" t="shared" si="10" ref="C32:K32">C33+C34+C35+C36</f>
        <v>-9825.2</v>
      </c>
      <c r="D32" s="33">
        <f t="shared" si="10"/>
        <v>-21335.6</v>
      </c>
      <c r="E32" s="33">
        <f t="shared" si="10"/>
        <v>-25630</v>
      </c>
      <c r="F32" s="33">
        <f t="shared" si="10"/>
        <v>-27134.8</v>
      </c>
      <c r="G32" s="33">
        <f t="shared" si="10"/>
        <v>-12834.8</v>
      </c>
      <c r="H32" s="33">
        <f t="shared" si="10"/>
        <v>-7295.2</v>
      </c>
      <c r="I32" s="33">
        <f t="shared" si="10"/>
        <v>-9266.4</v>
      </c>
      <c r="J32" s="33">
        <f t="shared" si="10"/>
        <v>-6824.4</v>
      </c>
      <c r="K32" s="33">
        <f t="shared" si="10"/>
        <v>-19276.4</v>
      </c>
      <c r="L32" s="33">
        <f t="shared" si="9"/>
        <v>-147466</v>
      </c>
      <c r="M32"/>
    </row>
    <row r="33" spans="1:13" s="36" customFormat="1" ht="18.75" customHeight="1">
      <c r="A33" s="34" t="s">
        <v>52</v>
      </c>
      <c r="B33" s="33">
        <f aca="true" t="shared" si="11" ref="B33:K33">-ROUND((B9)*$E$3,2)</f>
        <v>-8043.2</v>
      </c>
      <c r="C33" s="33">
        <f t="shared" si="11"/>
        <v>-9825.2</v>
      </c>
      <c r="D33" s="33">
        <f t="shared" si="11"/>
        <v>-21335.6</v>
      </c>
      <c r="E33" s="33">
        <f t="shared" si="11"/>
        <v>-25630</v>
      </c>
      <c r="F33" s="33">
        <f t="shared" si="11"/>
        <v>-27134.8</v>
      </c>
      <c r="G33" s="33">
        <f t="shared" si="11"/>
        <v>-12834.8</v>
      </c>
      <c r="H33" s="33">
        <f t="shared" si="11"/>
        <v>-7295.2</v>
      </c>
      <c r="I33" s="33">
        <f t="shared" si="11"/>
        <v>-9266.4</v>
      </c>
      <c r="J33" s="33">
        <f t="shared" si="11"/>
        <v>-6824.4</v>
      </c>
      <c r="K33" s="33">
        <f t="shared" si="11"/>
        <v>-19276.4</v>
      </c>
      <c r="L33" s="33">
        <f t="shared" si="9"/>
        <v>-147466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s="36" customFormat="1" ht="18.75" customHeight="1">
      <c r="A37" s="27" t="s">
        <v>32</v>
      </c>
      <c r="B37" s="38">
        <f>SUM(B38:B49)</f>
        <v>-103055.59</v>
      </c>
      <c r="C37" s="38">
        <f aca="true" t="shared" si="12" ref="C37:K37">SUM(C38:C49)</f>
        <v>0</v>
      </c>
      <c r="D37" s="38">
        <f t="shared" si="12"/>
        <v>0</v>
      </c>
      <c r="E37" s="38">
        <f t="shared" si="12"/>
        <v>-387302.61</v>
      </c>
      <c r="F37" s="38">
        <f t="shared" si="12"/>
        <v>0</v>
      </c>
      <c r="G37" s="38">
        <f t="shared" si="12"/>
        <v>0</v>
      </c>
      <c r="H37" s="38">
        <f t="shared" si="12"/>
        <v>-6522.32</v>
      </c>
      <c r="I37" s="38">
        <f t="shared" si="12"/>
        <v>-171000</v>
      </c>
      <c r="J37" s="38">
        <f t="shared" si="12"/>
        <v>0</v>
      </c>
      <c r="K37" s="38">
        <f t="shared" si="12"/>
        <v>0</v>
      </c>
      <c r="L37" s="33">
        <f t="shared" si="9"/>
        <v>-667880.52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-25002.65</v>
      </c>
      <c r="C39" s="17">
        <v>0</v>
      </c>
      <c r="D39" s="17">
        <v>0</v>
      </c>
      <c r="E39" s="33">
        <v>-5702.61</v>
      </c>
      <c r="F39" s="28">
        <v>0</v>
      </c>
      <c r="G39" s="28">
        <v>0</v>
      </c>
      <c r="H39" s="33">
        <v>-6522.32</v>
      </c>
      <c r="I39" s="17">
        <v>0</v>
      </c>
      <c r="J39" s="28">
        <v>0</v>
      </c>
      <c r="K39" s="17">
        <v>0</v>
      </c>
      <c r="L39" s="33">
        <f>SUM(B39:K39)</f>
        <v>-37227.58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68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7" t="s">
        <v>69</v>
      </c>
      <c r="B47" s="17">
        <v>0</v>
      </c>
      <c r="C47" s="17">
        <v>0</v>
      </c>
      <c r="D47" s="17">
        <v>0</v>
      </c>
      <c r="E47" s="17">
        <v>-381600</v>
      </c>
      <c r="F47" s="17">
        <v>0</v>
      </c>
      <c r="G47" s="17">
        <v>0</v>
      </c>
      <c r="H47" s="17">
        <v>0</v>
      </c>
      <c r="I47" s="17">
        <v>-171000</v>
      </c>
      <c r="J47" s="17">
        <v>0</v>
      </c>
      <c r="K47" s="17">
        <v>0</v>
      </c>
      <c r="L47" s="17">
        <f>SUM(B47:K47)</f>
        <v>-552600</v>
      </c>
    </row>
    <row r="48" spans="1:12" ht="18.75" customHeight="1">
      <c r="A48" s="37" t="s">
        <v>70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30">
        <f t="shared" si="13"/>
        <v>0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41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33">
        <f aca="true" t="shared" si="14" ref="L50:L55">SUM(B50:K50)</f>
        <v>0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f t="shared" si="14"/>
        <v>0</v>
      </c>
      <c r="M52" s="57"/>
    </row>
    <row r="53" spans="1:13" ht="18.75" customHeight="1">
      <c r="A53" s="37" t="s">
        <v>79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42</v>
      </c>
      <c r="B55" s="41">
        <f aca="true" t="shared" si="16" ref="B55:K55">IF(B20+B31+B44+B56&lt;0,0,B20+B31+B56)</f>
        <v>96606.39</v>
      </c>
      <c r="C55" s="41">
        <f t="shared" si="16"/>
        <v>152411.94</v>
      </c>
      <c r="D55" s="41">
        <f t="shared" si="16"/>
        <v>396606.01</v>
      </c>
      <c r="E55" s="41">
        <f t="shared" si="16"/>
        <v>70942.85000000003</v>
      </c>
      <c r="F55" s="41">
        <f t="shared" si="16"/>
        <v>501418.91</v>
      </c>
      <c r="G55" s="41">
        <f t="shared" si="16"/>
        <v>218582.65000000002</v>
      </c>
      <c r="H55" s="41">
        <f t="shared" si="16"/>
        <v>131389.37</v>
      </c>
      <c r="I55" s="41">
        <f t="shared" si="16"/>
        <v>24285.78</v>
      </c>
      <c r="J55" s="41">
        <f t="shared" si="16"/>
        <v>155661.59000000003</v>
      </c>
      <c r="K55" s="41">
        <f t="shared" si="16"/>
        <v>305025.89</v>
      </c>
      <c r="L55" s="42">
        <f t="shared" si="14"/>
        <v>2052931.3800000004</v>
      </c>
      <c r="M55" s="55"/>
    </row>
    <row r="56" spans="1:13" ht="18.75" customHeight="1">
      <c r="A56" s="27" t="s">
        <v>43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44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45</v>
      </c>
      <c r="B61" s="41">
        <f>SUM(B62:B75)</f>
        <v>96606.39</v>
      </c>
      <c r="C61" s="41">
        <f aca="true" t="shared" si="18" ref="C61:J61">SUM(C62:C73)</f>
        <v>152411.93000000002</v>
      </c>
      <c r="D61" s="41">
        <f t="shared" si="18"/>
        <v>396606.0087763622</v>
      </c>
      <c r="E61" s="41">
        <f t="shared" si="18"/>
        <v>70942.85188598628</v>
      </c>
      <c r="F61" s="41">
        <f t="shared" si="18"/>
        <v>501418.9234676916</v>
      </c>
      <c r="G61" s="41">
        <f t="shared" si="18"/>
        <v>218582.64974171892</v>
      </c>
      <c r="H61" s="41">
        <f t="shared" si="18"/>
        <v>131389.3703024602</v>
      </c>
      <c r="I61" s="41">
        <f>SUM(I62:I78)</f>
        <v>24285.7831682635</v>
      </c>
      <c r="J61" s="41">
        <f t="shared" si="18"/>
        <v>155661.58949632652</v>
      </c>
      <c r="K61" s="41">
        <f>SUM(K62:K75)</f>
        <v>305025.88</v>
      </c>
      <c r="L61" s="46">
        <f>SUM(B61:K61)</f>
        <v>2052931.3768388093</v>
      </c>
      <c r="M61" s="40"/>
    </row>
    <row r="62" spans="1:13" ht="18.75" customHeight="1">
      <c r="A62" s="47" t="s">
        <v>46</v>
      </c>
      <c r="B62" s="48">
        <v>96606.39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96606.39</v>
      </c>
      <c r="M62"/>
    </row>
    <row r="63" spans="1:13" ht="18.75" customHeight="1">
      <c r="A63" s="47" t="s">
        <v>55</v>
      </c>
      <c r="B63" s="17">
        <v>0</v>
      </c>
      <c r="C63" s="48">
        <v>132964.17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132964.17</v>
      </c>
      <c r="M63"/>
    </row>
    <row r="64" spans="1:13" ht="18.75" customHeight="1">
      <c r="A64" s="47" t="s">
        <v>56</v>
      </c>
      <c r="B64" s="17">
        <v>0</v>
      </c>
      <c r="C64" s="48">
        <v>19447.76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19447.76</v>
      </c>
      <c r="M64" s="58"/>
    </row>
    <row r="65" spans="1:12" ht="18.75" customHeight="1">
      <c r="A65" s="47" t="s">
        <v>47</v>
      </c>
      <c r="B65" s="17">
        <v>0</v>
      </c>
      <c r="C65" s="17">
        <v>0</v>
      </c>
      <c r="D65" s="48">
        <v>396606.0087763622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396606.0087763622</v>
      </c>
    </row>
    <row r="66" spans="1:12" ht="18.75" customHeight="1">
      <c r="A66" s="47" t="s">
        <v>48</v>
      </c>
      <c r="B66" s="17">
        <v>0</v>
      </c>
      <c r="C66" s="17">
        <v>0</v>
      </c>
      <c r="D66" s="17">
        <v>0</v>
      </c>
      <c r="E66" s="48">
        <v>70942.85188598628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70942.85188598628</v>
      </c>
    </row>
    <row r="67" spans="1:12" ht="18.75" customHeight="1">
      <c r="A67" s="47" t="s">
        <v>49</v>
      </c>
      <c r="B67" s="17">
        <v>0</v>
      </c>
      <c r="C67" s="17">
        <v>0</v>
      </c>
      <c r="D67" s="17">
        <v>0</v>
      </c>
      <c r="E67" s="17">
        <v>0</v>
      </c>
      <c r="F67" s="48">
        <v>501418.9234676916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501418.9234676916</v>
      </c>
    </row>
    <row r="68" spans="1:12" ht="18.75" customHeight="1">
      <c r="A68" s="47" t="s">
        <v>50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218582.64974171892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218582.64974171892</v>
      </c>
    </row>
    <row r="69" spans="1:12" ht="18.75" customHeight="1">
      <c r="A69" s="47" t="s">
        <v>51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131389.3703024602</v>
      </c>
      <c r="I69" s="17">
        <v>0</v>
      </c>
      <c r="J69" s="17">
        <v>0</v>
      </c>
      <c r="K69" s="17">
        <v>0</v>
      </c>
      <c r="L69" s="46">
        <f t="shared" si="19"/>
        <v>131389.3703024602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24285.7831682635</v>
      </c>
      <c r="J70" s="17">
        <v>0</v>
      </c>
      <c r="K70" s="17">
        <v>0</v>
      </c>
      <c r="L70" s="46">
        <f t="shared" si="19"/>
        <v>24285.7831682635</v>
      </c>
    </row>
    <row r="71" spans="1:12" ht="18.75" customHeight="1">
      <c r="A71" s="47" t="s">
        <v>53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155661.58949632652</v>
      </c>
      <c r="K71" s="17">
        <v>0</v>
      </c>
      <c r="L71" s="46">
        <f t="shared" si="19"/>
        <v>155661.58949632652</v>
      </c>
    </row>
    <row r="72" spans="1:12" ht="18.75" customHeight="1">
      <c r="A72" s="47" t="s">
        <v>63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142050.55</v>
      </c>
      <c r="L72" s="46">
        <f t="shared" si="19"/>
        <v>142050.55</v>
      </c>
    </row>
    <row r="73" spans="1:12" ht="18.75" customHeight="1">
      <c r="A73" s="47" t="s">
        <v>64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162975.33</v>
      </c>
      <c r="L73" s="46">
        <f t="shared" si="19"/>
        <v>162975.33</v>
      </c>
    </row>
    <row r="74" spans="1:12" ht="18.75" customHeight="1">
      <c r="A74" s="47" t="s">
        <v>65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66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4"/>
      <c r="I77"/>
      <c r="J77"/>
      <c r="K77"/>
    </row>
    <row r="78" spans="1:11" ht="18" customHeight="1">
      <c r="A78" s="52"/>
      <c r="I78"/>
      <c r="K78"/>
    </row>
    <row r="79" spans="10:11" ht="14.25"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2023-04-20T19:17:21Z</dcterms:modified>
  <cp:category/>
  <cp:version/>
  <cp:contentType/>
  <cp:contentStatus/>
</cp:coreProperties>
</file>