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<sst xmlns="http://schemas.openxmlformats.org/spreadsheetml/2006/main" count="90" uniqueCount="87">
  <si>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</si>
  <si>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</si>
  <si>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</si>
  <si>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</si>
  <si>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</si>
  <si>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</si>
  <si>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</si>
  <si>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</si>
  <si>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</si>
  <si>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</si>
  <si>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</si>
  <si>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</si>
  <si>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</si>
  <si>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</si>
  <si>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</si>
  <si>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</si>
  <si>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</si>
  <si>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</si>
  <si>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</si>
  <si>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</si>
  <si>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</si>
  <si>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</si>
  <si>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</si>
  <si>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</si>
  <si>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</si>
  <si>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</si>
  <si>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</si>
  <si>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</si>
  <si>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</si>
  <si>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</si>
  <si>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</si>
  <si>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</si>
  <si>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</si>
  <si>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</si>
  <si>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</si>
  <si>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</si>
  <si>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</si>
  <si>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</si>
  <si>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</si>
  <si>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</si>
  <si>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</si>
  <si>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</si>
  <si>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</si>
  <si>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</si>
  <si>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</si>
  <si>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</si>
  <si>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</si>
  <si>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</si>
  <si>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</si>
  <si>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</si>
  <si>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</si>
  <si>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</si>
  <si>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</si>
  <si>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</si>
  <si>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</si>
  <si>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</si>
  <si>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</si>
  <si>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</si>
  <si>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</si>
  <si>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</si>
  <si>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</si>
  <si>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</si>
  <si>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</si>
  <si>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</si>
  <si>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</si>
  <si>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</si>
  <si>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</si>
  <si>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30/09/22 - VENCIMENTO 07/10/22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</si>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</sst>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352348</v>
      </c>
      <c r="C7" s="9">
        <f t="shared" si="0"/>
        <v>252912</v>
      </c>
      <c r="D7" s="9">
        <f t="shared" si="0"/>
        <v>261534</v>
      </c>
      <c r="E7" s="9">
        <f t="shared" si="0"/>
        <v>61796</v>
      </c>
      <c r="F7" s="9">
        <f t="shared" si="0"/>
        <v>210829</v>
      </c>
      <c r="G7" s="9">
        <f t="shared" si="0"/>
        <v>346290</v>
      </c>
      <c r="H7" s="9">
        <f t="shared" si="0"/>
        <v>41715</v>
      </c>
      <c r="I7" s="9">
        <f t="shared" si="0"/>
        <v>276309</v>
      </c>
      <c r="J7" s="9">
        <f t="shared" si="0"/>
        <v>219468</v>
      </c>
      <c r="K7" s="9">
        <f t="shared" si="0"/>
        <v>336776</v>
      </c>
      <c r="L7" s="9">
        <f t="shared" si="0"/>
        <v>254668</v>
      </c>
      <c r="M7" s="9">
        <f t="shared" si="0"/>
        <v>125450</v>
      </c>
      <c r="N7" s="9">
        <f t="shared" si="0"/>
        <v>78993</v>
      </c>
      <c r="O7" s="9">
        <f t="shared" si="0"/>
        <v>2819088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12215</v>
      </c>
      <c r="C8" s="11">
        <f t="shared" si="1"/>
        <v>13354</v>
      </c>
      <c r="D8" s="11">
        <f t="shared" si="1"/>
        <v>9802</v>
      </c>
      <c r="E8" s="11">
        <f t="shared" si="1"/>
        <v>1994</v>
      </c>
      <c r="F8" s="11">
        <f t="shared" si="1"/>
        <v>7374</v>
      </c>
      <c r="G8" s="11">
        <f t="shared" si="1"/>
        <v>10852</v>
      </c>
      <c r="H8" s="11">
        <f t="shared" si="1"/>
        <v>2076</v>
      </c>
      <c r="I8" s="11">
        <f t="shared" si="1"/>
        <v>15385</v>
      </c>
      <c r="J8" s="11">
        <f t="shared" si="1"/>
        <v>10548</v>
      </c>
      <c r="K8" s="11">
        <f t="shared" si="1"/>
        <v>8508</v>
      </c>
      <c r="L8" s="11">
        <f t="shared" si="1"/>
        <v>6568</v>
      </c>
      <c r="M8" s="11">
        <f t="shared" si="1"/>
        <v>5143</v>
      </c>
      <c r="N8" s="11">
        <f t="shared" si="1"/>
        <v>4072</v>
      </c>
      <c r="O8" s="11">
        <f t="shared" si="1"/>
        <v>107891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12215</v>
      </c>
      <c r="C9" s="11">
        <v>13354</v>
      </c>
      <c r="D9" s="11">
        <v>9802</v>
      </c>
      <c r="E9" s="11">
        <v>1994</v>
      </c>
      <c r="F9" s="11">
        <v>7374</v>
      </c>
      <c r="G9" s="11">
        <v>10852</v>
      </c>
      <c r="H9" s="11">
        <v>2076</v>
      </c>
      <c r="I9" s="11">
        <v>15384</v>
      </c>
      <c r="J9" s="11">
        <v>10548</v>
      </c>
      <c r="K9" s="11">
        <v>8492</v>
      </c>
      <c r="L9" s="11">
        <v>6568</v>
      </c>
      <c r="M9" s="11">
        <v>5137</v>
      </c>
      <c r="N9" s="11">
        <v>4067</v>
      </c>
      <c r="O9" s="11">
        <f>SUM(B9:N9)</f>
        <v>107863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16</v>
      </c>
      <c r="L10" s="13">
        <v>0</v>
      </c>
      <c r="M10" s="13">
        <v>6</v>
      </c>
      <c r="N10" s="13">
        <v>5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340133</v>
      </c>
      <c r="C11" s="13">
        <v>239558</v>
      </c>
      <c r="D11" s="13">
        <v>251732</v>
      </c>
      <c r="E11" s="13">
        <v>59802</v>
      </c>
      <c r="F11" s="13">
        <v>203455</v>
      </c>
      <c r="G11" s="13">
        <v>335438</v>
      </c>
      <c r="H11" s="13">
        <v>39639</v>
      </c>
      <c r="I11" s="13">
        <v>260924</v>
      </c>
      <c r="J11" s="13">
        <v>208920</v>
      </c>
      <c r="K11" s="13">
        <v>328268</v>
      </c>
      <c r="L11" s="13">
        <v>248100</v>
      </c>
      <c r="M11" s="13">
        <v>120307</v>
      </c>
      <c r="N11" s="13">
        <v>74921</v>
      </c>
      <c r="O11" s="11">
        <f>SUM(B11:N11)</f>
        <v>2711197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1.318552443130666</v>
      </c>
      <c r="C16" s="19">
        <v>1.35027151965264</v>
      </c>
      <c r="D16" s="19">
        <v>1.329247835369794</v>
      </c>
      <c r="E16" s="19">
        <v>0.970978068666538</v>
      </c>
      <c r="F16" s="19">
        <v>1.469066322617821</v>
      </c>
      <c r="G16" s="19">
        <v>1.539284959471081</v>
      </c>
      <c r="H16" s="19">
        <v>1.691064421116997</v>
      </c>
      <c r="I16" s="19">
        <v>1.248045980412602</v>
      </c>
      <c r="J16" s="19">
        <v>1.389525116299273</v>
      </c>
      <c r="K16" s="19">
        <v>1.228622741941921</v>
      </c>
      <c r="L16" s="19">
        <v>1.30798268221963</v>
      </c>
      <c r="M16" s="19">
        <v>1.295345930196575</v>
      </c>
      <c r="N16" s="19">
        <v>1.17091108500204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 aca="true" t="shared" si="2" ref="B18:N18">SUM(B19:B27)</f>
        <v>1501834.1</v>
      </c>
      <c r="C18" s="24">
        <f t="shared" si="2"/>
        <v>1115355.6400000001</v>
      </c>
      <c r="D18" s="24">
        <f t="shared" si="2"/>
        <v>984944.79</v>
      </c>
      <c r="E18" s="24">
        <f t="shared" si="2"/>
        <v>297239.22000000003</v>
      </c>
      <c r="F18" s="24">
        <f t="shared" si="2"/>
        <v>1013337.49</v>
      </c>
      <c r="G18" s="24">
        <f t="shared" si="2"/>
        <v>1457070.9</v>
      </c>
      <c r="H18" s="24">
        <f t="shared" si="2"/>
        <v>255349.53000000003</v>
      </c>
      <c r="I18" s="24">
        <f t="shared" si="2"/>
        <v>1131495.14</v>
      </c>
      <c r="J18" s="24">
        <f t="shared" si="2"/>
        <v>990157.95</v>
      </c>
      <c r="K18" s="24">
        <f t="shared" si="2"/>
        <v>1295530.77</v>
      </c>
      <c r="L18" s="24">
        <f t="shared" si="2"/>
        <v>1192004.6799999997</v>
      </c>
      <c r="M18" s="24">
        <f t="shared" si="2"/>
        <v>671806.36</v>
      </c>
      <c r="N18" s="24">
        <f t="shared" si="2"/>
        <v>341387.3</v>
      </c>
      <c r="O18" s="24">
        <f>O19+O20+O21+O22+O23+O24+O25+O27</f>
        <v>12243878.3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1034634.67</v>
      </c>
      <c r="C19" s="30">
        <f t="shared" si="3"/>
        <v>767208.55</v>
      </c>
      <c r="D19" s="30">
        <f t="shared" si="3"/>
        <v>695785.05</v>
      </c>
      <c r="E19" s="30">
        <f t="shared" si="3"/>
        <v>280856.64</v>
      </c>
      <c r="F19" s="30">
        <f t="shared" si="3"/>
        <v>650112.3</v>
      </c>
      <c r="G19" s="30">
        <f t="shared" si="3"/>
        <v>878606.99</v>
      </c>
      <c r="H19" s="30">
        <f t="shared" si="3"/>
        <v>142102.15</v>
      </c>
      <c r="I19" s="30">
        <f t="shared" si="3"/>
        <v>832270.34</v>
      </c>
      <c r="J19" s="30">
        <f t="shared" si="3"/>
        <v>664900.25</v>
      </c>
      <c r="K19" s="30">
        <f t="shared" si="3"/>
        <v>964425.43</v>
      </c>
      <c r="L19" s="30">
        <f t="shared" si="3"/>
        <v>830395.95</v>
      </c>
      <c r="M19" s="30">
        <f t="shared" si="3"/>
        <v>472018.17</v>
      </c>
      <c r="N19" s="30">
        <f t="shared" si="3"/>
        <v>268473.51</v>
      </c>
      <c r="O19" s="30">
        <f>SUM(B19:N19)</f>
        <v>8481790.000000002</v>
      </c>
    </row>
    <row r="20" spans="1:23" ht="18.75" customHeight="1">
      <c r="A20" s="26" t="s">
        <v>35</v>
      </c>
      <c r="B20" s="30">
        <f>IF(B16&lt;&gt;0,ROUND((B16-1)*B19,2),0)</f>
        <v>329585.4</v>
      </c>
      <c r="C20" s="30">
        <f aca="true" t="shared" si="4" ref="C20:N20">IF(C16&lt;&gt;0,ROUND((C16-1)*C19,2),0)</f>
        <v>268731.3</v>
      </c>
      <c r="D20" s="30">
        <f t="shared" si="4"/>
        <v>229085.72</v>
      </c>
      <c r="E20" s="30">
        <f t="shared" si="4"/>
        <v>-8151</v>
      </c>
      <c r="F20" s="30">
        <f t="shared" si="4"/>
        <v>304945.79</v>
      </c>
      <c r="G20" s="30">
        <f t="shared" si="4"/>
        <v>473819.53</v>
      </c>
      <c r="H20" s="30">
        <f t="shared" si="4"/>
        <v>98201.74</v>
      </c>
      <c r="I20" s="30">
        <f t="shared" si="4"/>
        <v>206441.31</v>
      </c>
      <c r="J20" s="30">
        <f t="shared" si="4"/>
        <v>258995.35</v>
      </c>
      <c r="K20" s="30">
        <f t="shared" si="4"/>
        <v>220489.59</v>
      </c>
      <c r="L20" s="30">
        <f t="shared" si="4"/>
        <v>255747.57</v>
      </c>
      <c r="M20" s="30">
        <f t="shared" si="4"/>
        <v>139408.65</v>
      </c>
      <c r="N20" s="30">
        <f t="shared" si="4"/>
        <v>45885.1</v>
      </c>
      <c r="O20" s="30">
        <f aca="true" t="shared" si="5" ref="O19:O27">SUM(B20:N20)</f>
        <v>2823186.05</v>
      </c>
      <c r="W20" s="62"/>
    </row>
    <row r="21" spans="1:15" ht="18.75" customHeight="1">
      <c r="A21" s="26" t="s">
        <v>36</v>
      </c>
      <c r="B21" s="30">
        <v>71488.59</v>
      </c>
      <c r="C21" s="30">
        <v>49672.41</v>
      </c>
      <c r="D21" s="30">
        <v>32869.61</v>
      </c>
      <c r="E21" s="30">
        <v>13329.25</v>
      </c>
      <c r="F21" s="30">
        <v>37936.96</v>
      </c>
      <c r="G21" s="30">
        <v>58529.53</v>
      </c>
      <c r="H21" s="30">
        <v>6500.22</v>
      </c>
      <c r="I21" s="30">
        <v>47398.91</v>
      </c>
      <c r="J21" s="30">
        <v>42536.54</v>
      </c>
      <c r="K21" s="30">
        <v>65661.07</v>
      </c>
      <c r="L21" s="30">
        <v>61198.56</v>
      </c>
      <c r="M21" s="30">
        <v>28478.88</v>
      </c>
      <c r="N21" s="30">
        <v>16141.41</v>
      </c>
      <c r="O21" s="30">
        <f t="shared" si="5"/>
        <v>531741.94</v>
      </c>
    </row>
    <row r="22" spans="1:15" ht="18.75" customHeight="1">
      <c r="A22" s="26" t="s">
        <v>37</v>
      </c>
      <c r="B22" s="30">
        <v>3574.3</v>
      </c>
      <c r="C22" s="30">
        <v>3574.3</v>
      </c>
      <c r="D22" s="30">
        <v>1787.15</v>
      </c>
      <c r="E22" s="30">
        <v>1787.15</v>
      </c>
      <c r="F22" s="30">
        <v>1787.15</v>
      </c>
      <c r="G22" s="30">
        <v>1787.15</v>
      </c>
      <c r="H22" s="30">
        <v>1787.15</v>
      </c>
      <c r="I22" s="30">
        <v>1787.15</v>
      </c>
      <c r="J22" s="30">
        <v>1787.15</v>
      </c>
      <c r="K22" s="30">
        <v>1787.15</v>
      </c>
      <c r="L22" s="30">
        <v>1787.15</v>
      </c>
      <c r="M22" s="30">
        <v>1787.15</v>
      </c>
      <c r="N22" s="30">
        <v>1787.15</v>
      </c>
      <c r="O22" s="30">
        <f t="shared" si="5"/>
        <v>26807.250000000007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70</v>
      </c>
      <c r="B24" s="30">
        <v>1122.59</v>
      </c>
      <c r="C24" s="30">
        <v>848</v>
      </c>
      <c r="D24" s="30">
        <v>743.01</v>
      </c>
      <c r="E24" s="30">
        <v>223.44</v>
      </c>
      <c r="F24" s="30">
        <v>767.23</v>
      </c>
      <c r="G24" s="30">
        <v>1101.05</v>
      </c>
      <c r="H24" s="30">
        <v>191.14</v>
      </c>
      <c r="I24" s="30">
        <v>848</v>
      </c>
      <c r="J24" s="30">
        <v>751.08</v>
      </c>
      <c r="K24" s="30">
        <v>977.21</v>
      </c>
      <c r="L24" s="30">
        <v>896.45</v>
      </c>
      <c r="M24" s="30">
        <v>500.72</v>
      </c>
      <c r="N24" s="30">
        <v>263.82</v>
      </c>
      <c r="O24" s="30">
        <f t="shared" si="5"/>
        <v>9233.74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986.48</v>
      </c>
      <c r="C25" s="30">
        <v>734.47</v>
      </c>
      <c r="D25" s="30">
        <v>644.18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683.25</v>
      </c>
      <c r="J25" s="30">
        <v>652.27</v>
      </c>
      <c r="K25" s="30">
        <v>839.58</v>
      </c>
      <c r="L25" s="30">
        <v>745.22</v>
      </c>
      <c r="M25" s="30">
        <v>421.81</v>
      </c>
      <c r="N25" s="30">
        <v>221.02</v>
      </c>
      <c r="O25" s="30">
        <f t="shared" si="5"/>
        <v>7808.310000000001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74</v>
      </c>
      <c r="B29" s="30">
        <f aca="true" t="shared" si="6" ref="B29:O29">+B30+B32+B52+B53+B56-B57</f>
        <v>-59988.28</v>
      </c>
      <c r="C29" s="30">
        <f>+C30+C32+C52+C53+C56-C57</f>
        <v>-63472.99</v>
      </c>
      <c r="D29" s="30">
        <f t="shared" si="6"/>
        <v>-76584.25</v>
      </c>
      <c r="E29" s="30">
        <f t="shared" si="6"/>
        <v>-13146.71</v>
      </c>
      <c r="F29" s="30">
        <f t="shared" si="6"/>
        <v>-51559.03</v>
      </c>
      <c r="G29" s="30">
        <f t="shared" si="6"/>
        <v>-53871.32000000001</v>
      </c>
      <c r="H29" s="30">
        <f t="shared" si="6"/>
        <v>-10197.23</v>
      </c>
      <c r="I29" s="30">
        <f t="shared" si="6"/>
        <v>-72404.99</v>
      </c>
      <c r="J29" s="30">
        <f t="shared" si="6"/>
        <v>-53359.689999999995</v>
      </c>
      <c r="K29" s="30">
        <f t="shared" si="6"/>
        <v>-42798.73</v>
      </c>
      <c r="L29" s="30">
        <f t="shared" si="6"/>
        <v>-33884.04</v>
      </c>
      <c r="M29" s="30">
        <f t="shared" si="6"/>
        <v>-25387.129999999997</v>
      </c>
      <c r="N29" s="30">
        <f t="shared" si="6"/>
        <v>-20945.829999999998</v>
      </c>
      <c r="O29" s="30">
        <f t="shared" si="6"/>
        <v>-577600.22</v>
      </c>
    </row>
    <row r="30" spans="1:15" ht="18.75" customHeight="1">
      <c r="A30" s="26" t="s">
        <v>39</v>
      </c>
      <c r="B30" s="31">
        <f>+B31</f>
        <v>-53746</v>
      </c>
      <c r="C30" s="31">
        <f>+C31</f>
        <v>-58757.6</v>
      </c>
      <c r="D30" s="31">
        <f aca="true" t="shared" si="7" ref="D30:O30">+D31</f>
        <v>-43128.8</v>
      </c>
      <c r="E30" s="31">
        <f t="shared" si="7"/>
        <v>-8773.6</v>
      </c>
      <c r="F30" s="31">
        <f t="shared" si="7"/>
        <v>-32445.6</v>
      </c>
      <c r="G30" s="31">
        <f t="shared" si="7"/>
        <v>-47748.8</v>
      </c>
      <c r="H30" s="31">
        <f t="shared" si="7"/>
        <v>-9134.4</v>
      </c>
      <c r="I30" s="31">
        <f t="shared" si="7"/>
        <v>-67689.6</v>
      </c>
      <c r="J30" s="31">
        <f t="shared" si="7"/>
        <v>-46411.2</v>
      </c>
      <c r="K30" s="31">
        <f t="shared" si="7"/>
        <v>-37364.8</v>
      </c>
      <c r="L30" s="31">
        <f t="shared" si="7"/>
        <v>-28899.2</v>
      </c>
      <c r="M30" s="31">
        <f t="shared" si="7"/>
        <v>-22602.8</v>
      </c>
      <c r="N30" s="31">
        <f t="shared" si="7"/>
        <v>-17894.8</v>
      </c>
      <c r="O30" s="31">
        <f t="shared" si="7"/>
        <v>-474597.2</v>
      </c>
    </row>
    <row r="31" spans="1:26" ht="18.75" customHeight="1">
      <c r="A31" s="27" t="s">
        <v>40</v>
      </c>
      <c r="B31" s="16">
        <f>ROUND((-B9)*$G$3,2)</f>
        <v>-53746</v>
      </c>
      <c r="C31" s="16">
        <f aca="true" t="shared" si="8" ref="C31:N31">ROUND((-C9)*$G$3,2)</f>
        <v>-58757.6</v>
      </c>
      <c r="D31" s="16">
        <f t="shared" si="8"/>
        <v>-43128.8</v>
      </c>
      <c r="E31" s="16">
        <f t="shared" si="8"/>
        <v>-8773.6</v>
      </c>
      <c r="F31" s="16">
        <f t="shared" si="8"/>
        <v>-32445.6</v>
      </c>
      <c r="G31" s="16">
        <f t="shared" si="8"/>
        <v>-47748.8</v>
      </c>
      <c r="H31" s="16">
        <f t="shared" si="8"/>
        <v>-9134.4</v>
      </c>
      <c r="I31" s="16">
        <f t="shared" si="8"/>
        <v>-67689.6</v>
      </c>
      <c r="J31" s="16">
        <f t="shared" si="8"/>
        <v>-46411.2</v>
      </c>
      <c r="K31" s="16">
        <f t="shared" si="8"/>
        <v>-37364.8</v>
      </c>
      <c r="L31" s="16">
        <f t="shared" si="8"/>
        <v>-28899.2</v>
      </c>
      <c r="M31" s="16">
        <f t="shared" si="8"/>
        <v>-22602.8</v>
      </c>
      <c r="N31" s="16">
        <f t="shared" si="8"/>
        <v>-17894.8</v>
      </c>
      <c r="O31" s="32">
        <f aca="true" t="shared" si="9" ref="O31:O57">SUM(B31:N31)</f>
        <v>-474597.2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-6242.28</v>
      </c>
      <c r="C32" s="31">
        <f aca="true" t="shared" si="10" ref="C32:O32">SUM(C33:C50)</f>
        <v>-4715.39</v>
      </c>
      <c r="D32" s="31">
        <f t="shared" si="10"/>
        <v>-33455.45</v>
      </c>
      <c r="E32" s="31">
        <f t="shared" si="10"/>
        <v>-4373.11</v>
      </c>
      <c r="F32" s="31">
        <f t="shared" si="10"/>
        <v>-19113.43</v>
      </c>
      <c r="G32" s="31">
        <f t="shared" si="10"/>
        <v>-6122.52</v>
      </c>
      <c r="H32" s="31">
        <f t="shared" si="10"/>
        <v>-1062.83</v>
      </c>
      <c r="I32" s="31">
        <f t="shared" si="10"/>
        <v>-4715.39</v>
      </c>
      <c r="J32" s="31">
        <f t="shared" si="10"/>
        <v>-6948.49</v>
      </c>
      <c r="K32" s="31">
        <f t="shared" si="10"/>
        <v>-5433.93</v>
      </c>
      <c r="L32" s="31">
        <f t="shared" si="10"/>
        <v>-4984.84</v>
      </c>
      <c r="M32" s="31">
        <f t="shared" si="10"/>
        <v>-2784.33</v>
      </c>
      <c r="N32" s="31">
        <f t="shared" si="10"/>
        <v>-3051.0299999999997</v>
      </c>
      <c r="O32" s="31">
        <f t="shared" si="10"/>
        <v>-103003.01999999999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-29323.87</v>
      </c>
      <c r="E33" s="33">
        <v>-3130.64</v>
      </c>
      <c r="F33" s="33">
        <v>-14847.12</v>
      </c>
      <c r="G33" s="33">
        <v>0</v>
      </c>
      <c r="H33" s="33">
        <v>0</v>
      </c>
      <c r="I33" s="33">
        <v>0</v>
      </c>
      <c r="J33" s="33">
        <v>-2772</v>
      </c>
      <c r="K33" s="33">
        <v>0</v>
      </c>
      <c r="L33" s="33">
        <v>0</v>
      </c>
      <c r="M33" s="33">
        <v>0</v>
      </c>
      <c r="N33" s="33">
        <v>-1584</v>
      </c>
      <c r="O33" s="33">
        <f t="shared" si="9"/>
        <v>-51657.63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75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76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-6242.28</v>
      </c>
      <c r="C41" s="33">
        <v>-4715.39</v>
      </c>
      <c r="D41" s="33">
        <v>-4131.58</v>
      </c>
      <c r="E41" s="33">
        <v>-1242.47</v>
      </c>
      <c r="F41" s="33">
        <v>-4266.31</v>
      </c>
      <c r="G41" s="33">
        <v>-6122.52</v>
      </c>
      <c r="H41" s="33">
        <v>-1062.83</v>
      </c>
      <c r="I41" s="33">
        <v>-4715.39</v>
      </c>
      <c r="J41" s="33">
        <v>-4176.49</v>
      </c>
      <c r="K41" s="33">
        <v>-5433.93</v>
      </c>
      <c r="L41" s="33">
        <v>-4984.84</v>
      </c>
      <c r="M41" s="33">
        <v>-2784.33</v>
      </c>
      <c r="N41" s="33">
        <v>-1467.03</v>
      </c>
      <c r="O41" s="33">
        <f t="shared" si="9"/>
        <v>-51345.39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49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50</v>
      </c>
      <c r="B55" s="36">
        <f aca="true" t="shared" si="12" ref="B55:N55">+B18+B29</f>
        <v>1441845.82</v>
      </c>
      <c r="C55" s="36">
        <f t="shared" si="12"/>
        <v>1051882.6500000001</v>
      </c>
      <c r="D55" s="36">
        <f t="shared" si="12"/>
        <v>908360.54</v>
      </c>
      <c r="E55" s="36">
        <f t="shared" si="12"/>
        <v>284092.51</v>
      </c>
      <c r="F55" s="36">
        <f t="shared" si="12"/>
        <v>961778.46</v>
      </c>
      <c r="G55" s="36">
        <f t="shared" si="12"/>
        <v>1403199.5799999998</v>
      </c>
      <c r="H55" s="36">
        <f t="shared" si="12"/>
        <v>245152.30000000002</v>
      </c>
      <c r="I55" s="36">
        <f t="shared" si="12"/>
        <v>1059090.15</v>
      </c>
      <c r="J55" s="36">
        <f t="shared" si="12"/>
        <v>936798.26</v>
      </c>
      <c r="K55" s="36">
        <f t="shared" si="12"/>
        <v>1252732.04</v>
      </c>
      <c r="L55" s="36">
        <f t="shared" si="12"/>
        <v>1158120.6399999997</v>
      </c>
      <c r="M55" s="36">
        <f t="shared" si="12"/>
        <v>646419.23</v>
      </c>
      <c r="N55" s="36">
        <f t="shared" si="12"/>
        <v>320441.47</v>
      </c>
      <c r="O55" s="36">
        <f>SUM(B55:N55)</f>
        <v>11669913.65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51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 s="43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54</v>
      </c>
      <c r="B61" s="51">
        <f aca="true" t="shared" si="13" ref="B61:O61">SUM(B62:B72)</f>
        <v>1441845.81</v>
      </c>
      <c r="C61" s="51">
        <f t="shared" si="13"/>
        <v>1051882.66</v>
      </c>
      <c r="D61" s="51">
        <f t="shared" si="13"/>
        <v>908360.55</v>
      </c>
      <c r="E61" s="51">
        <f t="shared" si="13"/>
        <v>284092.51</v>
      </c>
      <c r="F61" s="51">
        <f t="shared" si="13"/>
        <v>961778.46</v>
      </c>
      <c r="G61" s="51">
        <f t="shared" si="13"/>
        <v>1403199.58</v>
      </c>
      <c r="H61" s="51">
        <f t="shared" si="13"/>
        <v>245152.3</v>
      </c>
      <c r="I61" s="51">
        <f t="shared" si="13"/>
        <v>1059090.15</v>
      </c>
      <c r="J61" s="51">
        <f t="shared" si="13"/>
        <v>936798.26</v>
      </c>
      <c r="K61" s="51">
        <f t="shared" si="13"/>
        <v>1252732.04</v>
      </c>
      <c r="L61" s="51">
        <f t="shared" si="13"/>
        <v>1158120.64</v>
      </c>
      <c r="M61" s="51">
        <f t="shared" si="13"/>
        <v>646419.23</v>
      </c>
      <c r="N61" s="51">
        <f t="shared" si="13"/>
        <v>320441.47</v>
      </c>
      <c r="O61" s="36">
        <f t="shared" si="13"/>
        <v>11669913.66</v>
      </c>
      <c r="Q61"/>
    </row>
    <row r="62" spans="1:18" ht="18.75" customHeight="1">
      <c r="A62" s="26" t="s">
        <v>55</v>
      </c>
      <c r="B62" s="51">
        <v>1186200.98</v>
      </c>
      <c r="C62" s="51">
        <v>764143.83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1950344.81</v>
      </c>
      <c r="P62"/>
      <c r="Q62"/>
      <c r="R62" s="43"/>
    </row>
    <row r="63" spans="1:16" ht="18.75" customHeight="1">
      <c r="A63" s="26" t="s">
        <v>56</v>
      </c>
      <c r="B63" s="51">
        <v>255644.83</v>
      </c>
      <c r="C63" s="51">
        <v>287738.83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543383.66</v>
      </c>
      <c r="P63"/>
    </row>
    <row r="64" spans="1:17" ht="18.75" customHeight="1">
      <c r="A64" s="26" t="s">
        <v>57</v>
      </c>
      <c r="B64" s="52">
        <v>0</v>
      </c>
      <c r="C64" s="52">
        <v>0</v>
      </c>
      <c r="D64" s="31">
        <v>908360.55</v>
      </c>
      <c r="E64" s="52">
        <v>0</v>
      </c>
      <c r="F64" s="52">
        <v>0</v>
      </c>
      <c r="G64" s="52">
        <v>0</v>
      </c>
      <c r="H64" s="51">
        <v>245152.3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1153512.85</v>
      </c>
      <c r="Q64"/>
    </row>
    <row r="65" spans="1:18" ht="18.75" customHeight="1">
      <c r="A65" s="26" t="s">
        <v>58</v>
      </c>
      <c r="B65" s="52">
        <v>0</v>
      </c>
      <c r="C65" s="52">
        <v>0</v>
      </c>
      <c r="D65" s="52">
        <v>0</v>
      </c>
      <c r="E65" s="31">
        <v>284092.51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284092.51</v>
      </c>
      <c r="R65"/>
    </row>
    <row r="66" spans="1:19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31">
        <v>961778.46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961778.46</v>
      </c>
      <c r="S66"/>
    </row>
    <row r="67" spans="1:20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1403199.58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1403199.58</v>
      </c>
      <c r="T67"/>
    </row>
    <row r="68" spans="1:21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1059090.15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1059090.15</v>
      </c>
      <c r="U68"/>
    </row>
    <row r="69" spans="1:22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936798.26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936798.26</v>
      </c>
      <c r="V69"/>
    </row>
    <row r="70" spans="1:23" ht="18.75" customHeight="1">
      <c r="A70" s="26" t="s">
        <v>63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1252732.04</v>
      </c>
      <c r="L70" s="31">
        <v>1158120.64</v>
      </c>
      <c r="M70" s="52">
        <v>0</v>
      </c>
      <c r="N70" s="52">
        <v>0</v>
      </c>
      <c r="O70" s="36">
        <f t="shared" si="14"/>
        <v>2410852.6799999997</v>
      </c>
      <c r="P70"/>
      <c r="W70"/>
    </row>
    <row r="71" spans="1:25" ht="18.75" customHeight="1">
      <c r="A71" s="26" t="s">
        <v>64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646419.23</v>
      </c>
      <c r="N71" s="52">
        <v>0</v>
      </c>
      <c r="O71" s="36">
        <f t="shared" si="14"/>
        <v>646419.23</v>
      </c>
      <c r="R71"/>
      <c r="Y71"/>
    </row>
    <row r="72" spans="1:26" ht="18.75" customHeight="1">
      <c r="A72" s="38" t="s">
        <v>65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320441.47</v>
      </c>
      <c r="O72" s="55">
        <f t="shared" si="14"/>
        <v>320441.47</v>
      </c>
      <c r="P72"/>
      <c r="S72"/>
      <c r="Z72"/>
    </row>
    <row r="73" spans="1:12" ht="21" customHeight="1">
      <c r="A73" s="56" t="s">
        <v>53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2022-10-07T18:10:28Z</dcterms:modified>
  <cp:category/>
  <cp:version/>
  <cp:contentType/>
  <cp:contentStatus/>
</cp:coreProperties>
</file>