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<sst xmlns="http://schemas.openxmlformats.org/spreadsheetml/2006/main" count="90" uniqueCount="87">
  <si>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</si>
  <si>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</si>
  <si>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</si>
  <si>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</si>
  <si>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</si>
  <si>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</si>
  <si>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</si>
  <si>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</si>
  <si>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</si>
  <si>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</si>
  <si>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</si>
  <si>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</si>
  <si>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</si>
  <si>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</si>
  <si>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</si>
  <si>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</si>
  <si>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</si>
  <si>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</si>
  <si>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</si>
  <si>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</si>
  <si>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</si>
  <si>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</si>
  <si>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</si>
  <si>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</si>
  <si>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</si>
  <si>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</si>
  <si>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</si>
  <si>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</si>
  <si>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</si>
  <si>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</si>
  <si>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</si>
  <si>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</si>
  <si>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</si>
  <si>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</si>
  <si>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</si>
  <si>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</si>
  <si>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</si>
  <si>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</si>
  <si>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</si>
  <si>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</si>
  <si>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</si>
  <si>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</si>
  <si>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</si>
  <si>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</si>
  <si>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</si>
  <si>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</si>
  <si>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</si>
  <si>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</si>
  <si>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</si>
  <si>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</si>
  <si>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</si>
  <si>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</si>
  <si>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</si>
  <si>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</si>
  <si>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</si>
  <si>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</si>
  <si>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</si>
  <si>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</si>
  <si>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</si>
  <si>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</si>
  <si>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</si>
  <si>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</si>
  <si>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</si>
  <si>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</si>
  <si>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</si>
  <si>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</si>
  <si>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26/09/22 - VENCIMENTO 03/10/22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</si>
  <si>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</si>
  <si>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</si>
  <si>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</si>
  <si>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</si>
  <si>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</si>
  <si>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</si>
  <si>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</si>
  <si>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</si>
  <si>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</si>
  <si>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</si>
  <si>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</si>
  <si>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</si>
  <si>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</si>
  <si>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</si>
  <si>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</si>
  <si>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</si>
  <si>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</si>
  <si>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</si>
  <si>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</si>
  <si>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5.3. Revisão de Remuneração pelo Transporte Coletivo(1)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</si>
</sst>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344290</v>
      </c>
      <c r="C7" s="9">
        <f t="shared" si="0"/>
        <v>241641</v>
      </c>
      <c r="D7" s="9">
        <f t="shared" si="0"/>
        <v>249536</v>
      </c>
      <c r="E7" s="9">
        <f t="shared" si="0"/>
        <v>59662</v>
      </c>
      <c r="F7" s="9">
        <f t="shared" si="0"/>
        <v>198082</v>
      </c>
      <c r="G7" s="9">
        <f t="shared" si="0"/>
        <v>333513</v>
      </c>
      <c r="H7" s="9">
        <f t="shared" si="0"/>
        <v>39845</v>
      </c>
      <c r="I7" s="9">
        <f t="shared" si="0"/>
        <v>203992</v>
      </c>
      <c r="J7" s="9">
        <f t="shared" si="0"/>
        <v>205630</v>
      </c>
      <c r="K7" s="9">
        <f t="shared" si="0"/>
        <v>313809</v>
      </c>
      <c r="L7" s="9">
        <f t="shared" si="0"/>
        <v>233394</v>
      </c>
      <c r="M7" s="9">
        <f t="shared" si="0"/>
        <v>119785</v>
      </c>
      <c r="N7" s="9">
        <f t="shared" si="0"/>
        <v>76457</v>
      </c>
      <c r="O7" s="9">
        <f t="shared" si="0"/>
        <v>2619636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11190</v>
      </c>
      <c r="C8" s="11">
        <f t="shared" si="1"/>
        <v>11943</v>
      </c>
      <c r="D8" s="11">
        <f t="shared" si="1"/>
        <v>9089</v>
      </c>
      <c r="E8" s="11">
        <f t="shared" si="1"/>
        <v>1705</v>
      </c>
      <c r="F8" s="11">
        <f t="shared" si="1"/>
        <v>6726</v>
      </c>
      <c r="G8" s="11">
        <f t="shared" si="1"/>
        <v>9626</v>
      </c>
      <c r="H8" s="11">
        <f t="shared" si="1"/>
        <v>2020</v>
      </c>
      <c r="I8" s="11">
        <f t="shared" si="1"/>
        <v>10628</v>
      </c>
      <c r="J8" s="11">
        <f t="shared" si="1"/>
        <v>9234</v>
      </c>
      <c r="K8" s="11">
        <f t="shared" si="1"/>
        <v>7391</v>
      </c>
      <c r="L8" s="11">
        <f t="shared" si="1"/>
        <v>5667</v>
      </c>
      <c r="M8" s="11">
        <f t="shared" si="1"/>
        <v>4591</v>
      </c>
      <c r="N8" s="11">
        <f t="shared" si="1"/>
        <v>3726</v>
      </c>
      <c r="O8" s="11">
        <f t="shared" si="1"/>
        <v>93536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11190</v>
      </c>
      <c r="C9" s="11">
        <v>11943</v>
      </c>
      <c r="D9" s="11">
        <v>9089</v>
      </c>
      <c r="E9" s="11">
        <v>1705</v>
      </c>
      <c r="F9" s="11">
        <v>6726</v>
      </c>
      <c r="G9" s="11">
        <v>9626</v>
      </c>
      <c r="H9" s="11">
        <v>2020</v>
      </c>
      <c r="I9" s="11">
        <v>10627</v>
      </c>
      <c r="J9" s="11">
        <v>9234</v>
      </c>
      <c r="K9" s="11">
        <v>7378</v>
      </c>
      <c r="L9" s="11">
        <v>5666</v>
      </c>
      <c r="M9" s="11">
        <v>4584</v>
      </c>
      <c r="N9" s="11">
        <v>3714</v>
      </c>
      <c r="O9" s="11">
        <f>SUM(B9:N9)</f>
        <v>93502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13</v>
      </c>
      <c r="L10" s="13">
        <v>1</v>
      </c>
      <c r="M10" s="13">
        <v>7</v>
      </c>
      <c r="N10" s="13">
        <v>12</v>
      </c>
      <c r="O10" s="11">
        <f>SUM(B10:N10)</f>
        <v>34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333100</v>
      </c>
      <c r="C11" s="13">
        <v>229698</v>
      </c>
      <c r="D11" s="13">
        <v>240447</v>
      </c>
      <c r="E11" s="13">
        <v>57957</v>
      </c>
      <c r="F11" s="13">
        <v>191356</v>
      </c>
      <c r="G11" s="13">
        <v>323887</v>
      </c>
      <c r="H11" s="13">
        <v>37825</v>
      </c>
      <c r="I11" s="13">
        <v>193364</v>
      </c>
      <c r="J11" s="13">
        <v>196396</v>
      </c>
      <c r="K11" s="13">
        <v>306418</v>
      </c>
      <c r="L11" s="13">
        <v>227727</v>
      </c>
      <c r="M11" s="13">
        <v>115194</v>
      </c>
      <c r="N11" s="13">
        <v>72731</v>
      </c>
      <c r="O11" s="11">
        <f>SUM(B11:N11)</f>
        <v>2526100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67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1.326936684763076</v>
      </c>
      <c r="C16" s="19">
        <v>1.382775463190013</v>
      </c>
      <c r="D16" s="19">
        <v>1.355833814365289</v>
      </c>
      <c r="E16" s="19">
        <v>1.004824480756753</v>
      </c>
      <c r="F16" s="19">
        <v>1.528598061683926</v>
      </c>
      <c r="G16" s="19">
        <v>1.577454130358337</v>
      </c>
      <c r="H16" s="19">
        <v>1.774541550870814</v>
      </c>
      <c r="I16" s="19">
        <v>1.61602535019642</v>
      </c>
      <c r="J16" s="19">
        <v>1.437056174353481</v>
      </c>
      <c r="K16" s="19">
        <v>1.275024109027174</v>
      </c>
      <c r="L16" s="19">
        <v>1.393266215127431</v>
      </c>
      <c r="M16" s="19">
        <v>1.345512529988187</v>
      </c>
      <c r="N16" s="19">
        <v>1.201649329066311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68</v>
      </c>
      <c r="B18" s="24">
        <f aca="true" t="shared" si="2" ref="B18:N18">SUM(B19:B27)</f>
        <v>1477908.5899999996</v>
      </c>
      <c r="C18" s="24">
        <f t="shared" si="2"/>
        <v>1091383.1800000002</v>
      </c>
      <c r="D18" s="24">
        <f t="shared" si="2"/>
        <v>958145.2799999998</v>
      </c>
      <c r="E18" s="24">
        <f t="shared" si="2"/>
        <v>296511.64</v>
      </c>
      <c r="F18" s="24">
        <f t="shared" si="2"/>
        <v>991449.26</v>
      </c>
      <c r="G18" s="24">
        <f t="shared" si="2"/>
        <v>1438693.56</v>
      </c>
      <c r="H18" s="24">
        <f t="shared" si="2"/>
        <v>255800.08</v>
      </c>
      <c r="I18" s="24">
        <f t="shared" si="2"/>
        <v>1084192.87</v>
      </c>
      <c r="J18" s="24">
        <f t="shared" si="2"/>
        <v>959972.8299999998</v>
      </c>
      <c r="K18" s="24">
        <f t="shared" si="2"/>
        <v>1254013.86</v>
      </c>
      <c r="L18" s="24">
        <f t="shared" si="2"/>
        <v>1165738.2399999998</v>
      </c>
      <c r="M18" s="24">
        <f t="shared" si="2"/>
        <v>666858.33</v>
      </c>
      <c r="N18" s="24">
        <f t="shared" si="2"/>
        <v>339462.41000000003</v>
      </c>
      <c r="O18" s="24">
        <f>O19+O20+O21+O22+O23+O24+O25+O27</f>
        <v>11976494.56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1010973.16</v>
      </c>
      <c r="C19" s="30">
        <f t="shared" si="3"/>
        <v>733017.97</v>
      </c>
      <c r="D19" s="30">
        <f t="shared" si="3"/>
        <v>663865.57</v>
      </c>
      <c r="E19" s="30">
        <f t="shared" si="3"/>
        <v>271157.82</v>
      </c>
      <c r="F19" s="30">
        <f t="shared" si="3"/>
        <v>610805.66</v>
      </c>
      <c r="G19" s="30">
        <f t="shared" si="3"/>
        <v>846189.18</v>
      </c>
      <c r="H19" s="30">
        <f t="shared" si="3"/>
        <v>135731.99</v>
      </c>
      <c r="I19" s="30">
        <f t="shared" si="3"/>
        <v>614444.3</v>
      </c>
      <c r="J19" s="30">
        <f t="shared" si="3"/>
        <v>622976.65</v>
      </c>
      <c r="K19" s="30">
        <f t="shared" si="3"/>
        <v>898654.83</v>
      </c>
      <c r="L19" s="30">
        <f t="shared" si="3"/>
        <v>761027.82</v>
      </c>
      <c r="M19" s="30">
        <f t="shared" si="3"/>
        <v>450703.04</v>
      </c>
      <c r="N19" s="30">
        <f t="shared" si="3"/>
        <v>259854.41</v>
      </c>
      <c r="O19" s="30">
        <f>SUM(B19:N19)</f>
        <v>7879402.4</v>
      </c>
    </row>
    <row r="20" spans="1:23" ht="18.75" customHeight="1">
      <c r="A20" s="26" t="s">
        <v>35</v>
      </c>
      <c r="B20" s="30">
        <f>IF(B16&lt;&gt;0,ROUND((B16-1)*B19,2),0)</f>
        <v>330524.21</v>
      </c>
      <c r="C20" s="30">
        <f aca="true" t="shared" si="4" ref="C20:N20">IF(C16&lt;&gt;0,ROUND((C16-1)*C19,2),0)</f>
        <v>280581.29</v>
      </c>
      <c r="D20" s="30">
        <f t="shared" si="4"/>
        <v>236225.82</v>
      </c>
      <c r="E20" s="30">
        <f t="shared" si="4"/>
        <v>1308.2</v>
      </c>
      <c r="F20" s="30">
        <f t="shared" si="4"/>
        <v>322870.69</v>
      </c>
      <c r="G20" s="30">
        <f t="shared" si="4"/>
        <v>488635.44</v>
      </c>
      <c r="H20" s="30">
        <f t="shared" si="4"/>
        <v>105130.07</v>
      </c>
      <c r="I20" s="30">
        <f t="shared" si="4"/>
        <v>378513.27</v>
      </c>
      <c r="J20" s="30">
        <f t="shared" si="4"/>
        <v>272275.79</v>
      </c>
      <c r="K20" s="30">
        <f t="shared" si="4"/>
        <v>247151.74</v>
      </c>
      <c r="L20" s="30">
        <f t="shared" si="4"/>
        <v>299286.53</v>
      </c>
      <c r="M20" s="30">
        <f t="shared" si="4"/>
        <v>155723.55</v>
      </c>
      <c r="N20" s="30">
        <f t="shared" si="4"/>
        <v>52399.47</v>
      </c>
      <c r="O20" s="30">
        <f aca="true" t="shared" si="5" ref="O19:O27">SUM(B20:N20)</f>
        <v>3170626.0700000008</v>
      </c>
      <c r="W20" s="62"/>
    </row>
    <row r="21" spans="1:15" ht="18.75" customHeight="1">
      <c r="A21" s="26" t="s">
        <v>36</v>
      </c>
      <c r="B21" s="30">
        <v>70288.64</v>
      </c>
      <c r="C21" s="30">
        <v>48046.09</v>
      </c>
      <c r="D21" s="30">
        <v>30860.33</v>
      </c>
      <c r="E21" s="30">
        <v>12838.68</v>
      </c>
      <c r="F21" s="30">
        <v>37435.93</v>
      </c>
      <c r="G21" s="30">
        <v>57751.48</v>
      </c>
      <c r="H21" s="30">
        <v>6387.3</v>
      </c>
      <c r="I21" s="30">
        <v>45874.99</v>
      </c>
      <c r="J21" s="30">
        <v>41008.12</v>
      </c>
      <c r="K21" s="30">
        <v>63271.53</v>
      </c>
      <c r="L21" s="30">
        <v>60769.44</v>
      </c>
      <c r="M21" s="30">
        <v>28528.47</v>
      </c>
      <c r="N21" s="30">
        <v>16315.95</v>
      </c>
      <c r="O21" s="30">
        <f t="shared" si="5"/>
        <v>519376.95</v>
      </c>
    </row>
    <row r="22" spans="1:15" ht="18.75" customHeight="1">
      <c r="A22" s="26" t="s">
        <v>37</v>
      </c>
      <c r="B22" s="30">
        <v>3574.14</v>
      </c>
      <c r="C22" s="30">
        <v>3574.14</v>
      </c>
      <c r="D22" s="30">
        <v>1787.07</v>
      </c>
      <c r="E22" s="30">
        <v>1787.07</v>
      </c>
      <c r="F22" s="30">
        <v>1787.07</v>
      </c>
      <c r="G22" s="30">
        <v>1787.07</v>
      </c>
      <c r="H22" s="30">
        <v>1787.07</v>
      </c>
      <c r="I22" s="30">
        <v>1787.07</v>
      </c>
      <c r="J22" s="30">
        <v>1787.07</v>
      </c>
      <c r="K22" s="30">
        <v>1787.07</v>
      </c>
      <c r="L22" s="30">
        <v>1787.07</v>
      </c>
      <c r="M22" s="30">
        <v>1787.07</v>
      </c>
      <c r="N22" s="30">
        <v>1787.07</v>
      </c>
      <c r="O22" s="30">
        <f t="shared" si="5"/>
        <v>26806.05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-7435.5</v>
      </c>
      <c r="E23" s="30">
        <v>0</v>
      </c>
      <c r="F23" s="30">
        <v>-10591.66</v>
      </c>
      <c r="G23" s="30">
        <v>0</v>
      </c>
      <c r="H23" s="30">
        <v>-2174.31</v>
      </c>
      <c r="I23" s="30">
        <v>0</v>
      </c>
      <c r="J23" s="30">
        <v>-6407.91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-26609.38</v>
      </c>
    </row>
    <row r="24" spans="1:26" ht="18.75" customHeight="1">
      <c r="A24" s="26" t="s">
        <v>69</v>
      </c>
      <c r="B24" s="30">
        <v>1119.89</v>
      </c>
      <c r="C24" s="30">
        <v>842.61</v>
      </c>
      <c r="D24" s="30">
        <v>732.24</v>
      </c>
      <c r="E24" s="30">
        <v>226.13</v>
      </c>
      <c r="F24" s="30">
        <v>761.85</v>
      </c>
      <c r="G24" s="30">
        <v>1103.74</v>
      </c>
      <c r="H24" s="30">
        <v>196.52</v>
      </c>
      <c r="I24" s="30">
        <v>823.77</v>
      </c>
      <c r="J24" s="30">
        <v>737.62</v>
      </c>
      <c r="K24" s="30">
        <v>958.37</v>
      </c>
      <c r="L24" s="30">
        <v>888.38</v>
      </c>
      <c r="M24" s="30">
        <v>503.41</v>
      </c>
      <c r="N24" s="30">
        <v>269.2</v>
      </c>
      <c r="O24" s="30">
        <f t="shared" si="5"/>
        <v>9163.73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986.48</v>
      </c>
      <c r="C25" s="30">
        <v>734.47</v>
      </c>
      <c r="D25" s="30">
        <v>644.18</v>
      </c>
      <c r="E25" s="30">
        <v>196.77</v>
      </c>
      <c r="F25" s="30">
        <v>648.24</v>
      </c>
      <c r="G25" s="30">
        <v>873.3</v>
      </c>
      <c r="H25" s="30">
        <v>161.72</v>
      </c>
      <c r="I25" s="30">
        <v>683.29</v>
      </c>
      <c r="J25" s="30">
        <v>652.27</v>
      </c>
      <c r="K25" s="30">
        <v>839.58</v>
      </c>
      <c r="L25" s="30">
        <v>745.22</v>
      </c>
      <c r="M25" s="30">
        <v>421.81</v>
      </c>
      <c r="N25" s="30">
        <v>221.02</v>
      </c>
      <c r="O25" s="30">
        <f t="shared" si="5"/>
        <v>7808.350000000002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71</v>
      </c>
      <c r="B26" s="30">
        <v>460.18</v>
      </c>
      <c r="C26" s="30">
        <v>342.62</v>
      </c>
      <c r="D26" s="30">
        <v>300.5</v>
      </c>
      <c r="E26" s="30">
        <v>91.79</v>
      </c>
      <c r="F26" s="30">
        <v>302.39</v>
      </c>
      <c r="G26" s="30">
        <v>407.38</v>
      </c>
      <c r="H26" s="30">
        <v>75.44</v>
      </c>
      <c r="I26" s="30">
        <v>316.85</v>
      </c>
      <c r="J26" s="30">
        <v>304.9</v>
      </c>
      <c r="K26" s="30">
        <v>386</v>
      </c>
      <c r="L26" s="30">
        <v>347.65</v>
      </c>
      <c r="M26" s="30">
        <v>196.77</v>
      </c>
      <c r="N26" s="30">
        <v>103.1</v>
      </c>
      <c r="O26" s="30">
        <f t="shared" si="5"/>
        <v>3635.57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72</v>
      </c>
      <c r="B27" s="30">
        <v>59981.89</v>
      </c>
      <c r="C27" s="30">
        <v>24243.99</v>
      </c>
      <c r="D27" s="30">
        <v>31165.07</v>
      </c>
      <c r="E27" s="30">
        <v>8905.18</v>
      </c>
      <c r="F27" s="30">
        <v>27429.09</v>
      </c>
      <c r="G27" s="30">
        <v>41945.97</v>
      </c>
      <c r="H27" s="30">
        <v>8504.28</v>
      </c>
      <c r="I27" s="30">
        <v>41749.33</v>
      </c>
      <c r="J27" s="30">
        <v>26638.32</v>
      </c>
      <c r="K27" s="30">
        <v>40964.74</v>
      </c>
      <c r="L27" s="30">
        <v>40886.13</v>
      </c>
      <c r="M27" s="30">
        <v>28994.21</v>
      </c>
      <c r="N27" s="30">
        <v>8512.19</v>
      </c>
      <c r="O27" s="30">
        <f t="shared" si="5"/>
        <v>389920.39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73</v>
      </c>
      <c r="B29" s="30">
        <f aca="true" t="shared" si="6" ref="B29:O29">+B30+B32+B52+B53+B56-B57</f>
        <v>-55463.31</v>
      </c>
      <c r="C29" s="30">
        <f>+C30+C32+C52+C53+C56-C57</f>
        <v>-57234.649999999994</v>
      </c>
      <c r="D29" s="30">
        <f t="shared" si="6"/>
        <v>-44063.299999999996</v>
      </c>
      <c r="E29" s="30">
        <f t="shared" si="6"/>
        <v>-8759.44</v>
      </c>
      <c r="F29" s="30">
        <f t="shared" si="6"/>
        <v>-33830.770000000004</v>
      </c>
      <c r="G29" s="30">
        <f t="shared" si="6"/>
        <v>-48491.89</v>
      </c>
      <c r="H29" s="30">
        <f t="shared" si="6"/>
        <v>-9980.77</v>
      </c>
      <c r="I29" s="30">
        <f t="shared" si="6"/>
        <v>-51339.47</v>
      </c>
      <c r="J29" s="30">
        <f t="shared" si="6"/>
        <v>-44731.24</v>
      </c>
      <c r="K29" s="30">
        <f t="shared" si="6"/>
        <v>-37792.340000000004</v>
      </c>
      <c r="L29" s="30">
        <f t="shared" si="6"/>
        <v>-29870.33</v>
      </c>
      <c r="M29" s="30">
        <f t="shared" si="6"/>
        <v>-22968.899999999998</v>
      </c>
      <c r="N29" s="30">
        <f t="shared" si="6"/>
        <v>-17838.55</v>
      </c>
      <c r="O29" s="30">
        <f t="shared" si="6"/>
        <v>-462364.95999999996</v>
      </c>
    </row>
    <row r="30" spans="1:15" ht="18.75" customHeight="1">
      <c r="A30" s="26" t="s">
        <v>39</v>
      </c>
      <c r="B30" s="31">
        <f>+B31</f>
        <v>-49236</v>
      </c>
      <c r="C30" s="31">
        <f>+C31</f>
        <v>-52549.2</v>
      </c>
      <c r="D30" s="31">
        <f aca="true" t="shared" si="7" ref="D30:O30">+D31</f>
        <v>-39991.6</v>
      </c>
      <c r="E30" s="31">
        <f t="shared" si="7"/>
        <v>-7502</v>
      </c>
      <c r="F30" s="31">
        <f t="shared" si="7"/>
        <v>-29594.4</v>
      </c>
      <c r="G30" s="31">
        <f t="shared" si="7"/>
        <v>-42354.4</v>
      </c>
      <c r="H30" s="31">
        <f t="shared" si="7"/>
        <v>-8888</v>
      </c>
      <c r="I30" s="31">
        <f t="shared" si="7"/>
        <v>-46758.8</v>
      </c>
      <c r="J30" s="31">
        <f t="shared" si="7"/>
        <v>-40629.6</v>
      </c>
      <c r="K30" s="31">
        <f t="shared" si="7"/>
        <v>-32463.2</v>
      </c>
      <c r="L30" s="31">
        <f t="shared" si="7"/>
        <v>-24930.4</v>
      </c>
      <c r="M30" s="31">
        <f t="shared" si="7"/>
        <v>-20169.6</v>
      </c>
      <c r="N30" s="31">
        <f t="shared" si="7"/>
        <v>-16341.6</v>
      </c>
      <c r="O30" s="31">
        <f t="shared" si="7"/>
        <v>-411408.79999999993</v>
      </c>
    </row>
    <row r="31" spans="1:26" ht="18.75" customHeight="1">
      <c r="A31" s="27" t="s">
        <v>40</v>
      </c>
      <c r="B31" s="16">
        <f>ROUND((-B9)*$G$3,2)</f>
        <v>-49236</v>
      </c>
      <c r="C31" s="16">
        <f aca="true" t="shared" si="8" ref="C31:N31">ROUND((-C9)*$G$3,2)</f>
        <v>-52549.2</v>
      </c>
      <c r="D31" s="16">
        <f t="shared" si="8"/>
        <v>-39991.6</v>
      </c>
      <c r="E31" s="16">
        <f t="shared" si="8"/>
        <v>-7502</v>
      </c>
      <c r="F31" s="16">
        <f t="shared" si="8"/>
        <v>-29594.4</v>
      </c>
      <c r="G31" s="16">
        <f t="shared" si="8"/>
        <v>-42354.4</v>
      </c>
      <c r="H31" s="16">
        <f t="shared" si="8"/>
        <v>-8888</v>
      </c>
      <c r="I31" s="16">
        <f t="shared" si="8"/>
        <v>-46758.8</v>
      </c>
      <c r="J31" s="16">
        <f t="shared" si="8"/>
        <v>-40629.6</v>
      </c>
      <c r="K31" s="16">
        <f t="shared" si="8"/>
        <v>-32463.2</v>
      </c>
      <c r="L31" s="16">
        <f t="shared" si="8"/>
        <v>-24930.4</v>
      </c>
      <c r="M31" s="16">
        <f t="shared" si="8"/>
        <v>-20169.6</v>
      </c>
      <c r="N31" s="16">
        <f t="shared" si="8"/>
        <v>-16341.6</v>
      </c>
      <c r="O31" s="32">
        <f aca="true" t="shared" si="9" ref="O31:O57">SUM(B31:N31)</f>
        <v>-411408.79999999993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-6227.31</v>
      </c>
      <c r="C32" s="31">
        <f aca="true" t="shared" si="10" ref="C32:O32">SUM(C33:C50)</f>
        <v>-4685.45</v>
      </c>
      <c r="D32" s="31">
        <f t="shared" si="10"/>
        <v>-4071.7</v>
      </c>
      <c r="E32" s="31">
        <f t="shared" si="10"/>
        <v>-1257.44</v>
      </c>
      <c r="F32" s="31">
        <f t="shared" si="10"/>
        <v>-4236.37</v>
      </c>
      <c r="G32" s="31">
        <f t="shared" si="10"/>
        <v>-6137.49</v>
      </c>
      <c r="H32" s="31">
        <f t="shared" si="10"/>
        <v>-1092.77</v>
      </c>
      <c r="I32" s="31">
        <f t="shared" si="10"/>
        <v>-4580.67</v>
      </c>
      <c r="J32" s="31">
        <f t="shared" si="10"/>
        <v>-4101.64</v>
      </c>
      <c r="K32" s="31">
        <f t="shared" si="10"/>
        <v>-5329.14</v>
      </c>
      <c r="L32" s="31">
        <f t="shared" si="10"/>
        <v>-4939.93</v>
      </c>
      <c r="M32" s="31">
        <f t="shared" si="10"/>
        <v>-2799.3</v>
      </c>
      <c r="N32" s="31">
        <f t="shared" si="10"/>
        <v>-1496.95</v>
      </c>
      <c r="O32" s="31">
        <f t="shared" si="10"/>
        <v>-50956.16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74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75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76</v>
      </c>
      <c r="B41" s="33">
        <v>-6227.31</v>
      </c>
      <c r="C41" s="33">
        <v>-4685.45</v>
      </c>
      <c r="D41" s="33">
        <v>-4071.7</v>
      </c>
      <c r="E41" s="33">
        <v>-1257.44</v>
      </c>
      <c r="F41" s="33">
        <v>-4236.37</v>
      </c>
      <c r="G41" s="33">
        <v>-6137.49</v>
      </c>
      <c r="H41" s="33">
        <v>-1092.77</v>
      </c>
      <c r="I41" s="33">
        <v>-4580.67</v>
      </c>
      <c r="J41" s="33">
        <v>-4101.64</v>
      </c>
      <c r="K41" s="33">
        <v>-5329.14</v>
      </c>
      <c r="L41" s="33">
        <v>-4939.93</v>
      </c>
      <c r="M41" s="33">
        <v>-2799.3</v>
      </c>
      <c r="N41" s="33">
        <v>-1496.95</v>
      </c>
      <c r="O41" s="33">
        <f t="shared" si="9"/>
        <v>-50956.16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77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78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79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80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81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82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83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84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85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86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48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49</v>
      </c>
      <c r="B55" s="36">
        <f aca="true" t="shared" si="12" ref="B55:N55">+B18+B29</f>
        <v>1422445.2799999996</v>
      </c>
      <c r="C55" s="36">
        <f t="shared" si="12"/>
        <v>1034148.5300000001</v>
      </c>
      <c r="D55" s="36">
        <f t="shared" si="12"/>
        <v>914081.9799999997</v>
      </c>
      <c r="E55" s="36">
        <f t="shared" si="12"/>
        <v>287752.2</v>
      </c>
      <c r="F55" s="36">
        <f t="shared" si="12"/>
        <v>957618.49</v>
      </c>
      <c r="G55" s="36">
        <f t="shared" si="12"/>
        <v>1390201.6700000002</v>
      </c>
      <c r="H55" s="36">
        <f t="shared" si="12"/>
        <v>245819.31</v>
      </c>
      <c r="I55" s="36">
        <f t="shared" si="12"/>
        <v>1032853.4000000001</v>
      </c>
      <c r="J55" s="36">
        <f t="shared" si="12"/>
        <v>915241.5899999999</v>
      </c>
      <c r="K55" s="36">
        <f t="shared" si="12"/>
        <v>1216221.52</v>
      </c>
      <c r="L55" s="36">
        <f t="shared" si="12"/>
        <v>1135867.9099999997</v>
      </c>
      <c r="M55" s="36">
        <f t="shared" si="12"/>
        <v>643889.4299999999</v>
      </c>
      <c r="N55" s="36">
        <f t="shared" si="12"/>
        <v>321623.86000000004</v>
      </c>
      <c r="O55" s="36">
        <f>SUM(B55:N55)</f>
        <v>11517765.169999998</v>
      </c>
      <c r="P55"/>
      <c r="Q55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50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51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 s="43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53</v>
      </c>
      <c r="B61" s="51">
        <f aca="true" t="shared" si="13" ref="B61:O61">SUM(B62:B72)</f>
        <v>1422445.28</v>
      </c>
      <c r="C61" s="51">
        <f t="shared" si="13"/>
        <v>1034148.54</v>
      </c>
      <c r="D61" s="51">
        <f t="shared" si="13"/>
        <v>914081.98</v>
      </c>
      <c r="E61" s="51">
        <f t="shared" si="13"/>
        <v>287752.2</v>
      </c>
      <c r="F61" s="51">
        <f t="shared" si="13"/>
        <v>957618.48</v>
      </c>
      <c r="G61" s="51">
        <f t="shared" si="13"/>
        <v>1390201.67</v>
      </c>
      <c r="H61" s="51">
        <f t="shared" si="13"/>
        <v>245819.31</v>
      </c>
      <c r="I61" s="51">
        <f t="shared" si="13"/>
        <v>1032853.4</v>
      </c>
      <c r="J61" s="51">
        <f t="shared" si="13"/>
        <v>915241.59</v>
      </c>
      <c r="K61" s="51">
        <f t="shared" si="13"/>
        <v>1216221.53</v>
      </c>
      <c r="L61" s="51">
        <f t="shared" si="13"/>
        <v>1135867.9</v>
      </c>
      <c r="M61" s="51">
        <f t="shared" si="13"/>
        <v>643889.43</v>
      </c>
      <c r="N61" s="51">
        <f t="shared" si="13"/>
        <v>321623.85</v>
      </c>
      <c r="O61" s="36">
        <f t="shared" si="13"/>
        <v>11517765.16</v>
      </c>
      <c r="Q61"/>
    </row>
    <row r="62" spans="1:18" ht="18.75" customHeight="1">
      <c r="A62" s="26" t="s">
        <v>54</v>
      </c>
      <c r="B62" s="51">
        <v>1170389.55</v>
      </c>
      <c r="C62" s="51">
        <v>751375.27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1921764.82</v>
      </c>
      <c r="P62"/>
      <c r="Q62"/>
      <c r="R62" s="43"/>
    </row>
    <row r="63" spans="1:16" ht="18.75" customHeight="1">
      <c r="A63" s="26" t="s">
        <v>55</v>
      </c>
      <c r="B63" s="51">
        <v>252055.73</v>
      </c>
      <c r="C63" s="51">
        <v>282773.27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534829</v>
      </c>
      <c r="P63"/>
    </row>
    <row r="64" spans="1:17" ht="18.75" customHeight="1">
      <c r="A64" s="26" t="s">
        <v>56</v>
      </c>
      <c r="B64" s="52">
        <v>0</v>
      </c>
      <c r="C64" s="52">
        <v>0</v>
      </c>
      <c r="D64" s="31">
        <v>914081.98</v>
      </c>
      <c r="E64" s="52">
        <v>0</v>
      </c>
      <c r="F64" s="52">
        <v>0</v>
      </c>
      <c r="G64" s="52">
        <v>0</v>
      </c>
      <c r="H64" s="51">
        <v>245819.31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1159901.29</v>
      </c>
      <c r="Q64"/>
    </row>
    <row r="65" spans="1:18" ht="18.75" customHeight="1">
      <c r="A65" s="26" t="s">
        <v>57</v>
      </c>
      <c r="B65" s="52">
        <v>0</v>
      </c>
      <c r="C65" s="52">
        <v>0</v>
      </c>
      <c r="D65" s="52">
        <v>0</v>
      </c>
      <c r="E65" s="31">
        <v>287752.2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287752.2</v>
      </c>
      <c r="R65"/>
    </row>
    <row r="66" spans="1:19" ht="18.75" customHeight="1">
      <c r="A66" s="26" t="s">
        <v>58</v>
      </c>
      <c r="B66" s="52">
        <v>0</v>
      </c>
      <c r="C66" s="52">
        <v>0</v>
      </c>
      <c r="D66" s="52">
        <v>0</v>
      </c>
      <c r="E66" s="52">
        <v>0</v>
      </c>
      <c r="F66" s="31">
        <v>957618.48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957618.48</v>
      </c>
      <c r="S66"/>
    </row>
    <row r="67" spans="1:20" ht="18.75" customHeight="1">
      <c r="A67" s="26" t="s">
        <v>59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1390201.67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1390201.67</v>
      </c>
      <c r="T67"/>
    </row>
    <row r="68" spans="1:21" ht="18.75" customHeight="1">
      <c r="A68" s="26" t="s">
        <v>60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1032853.4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1032853.4</v>
      </c>
      <c r="U68"/>
    </row>
    <row r="69" spans="1:22" ht="18.75" customHeight="1">
      <c r="A69" s="26" t="s">
        <v>61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915241.59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915241.59</v>
      </c>
      <c r="V69"/>
    </row>
    <row r="70" spans="1:23" ht="18.75" customHeight="1">
      <c r="A70" s="26" t="s">
        <v>62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1216221.53</v>
      </c>
      <c r="L70" s="31">
        <v>1135867.9</v>
      </c>
      <c r="M70" s="52">
        <v>0</v>
      </c>
      <c r="N70" s="52">
        <v>0</v>
      </c>
      <c r="O70" s="36">
        <f t="shared" si="14"/>
        <v>2352089.4299999997</v>
      </c>
      <c r="P70"/>
      <c r="W70"/>
    </row>
    <row r="71" spans="1:25" ht="18.75" customHeight="1">
      <c r="A71" s="26" t="s">
        <v>63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643889.43</v>
      </c>
      <c r="N71" s="52">
        <v>0</v>
      </c>
      <c r="O71" s="36">
        <f t="shared" si="14"/>
        <v>643889.43</v>
      </c>
      <c r="R71"/>
      <c r="Y71"/>
    </row>
    <row r="72" spans="1:26" ht="18.75" customHeight="1">
      <c r="A72" s="38" t="s">
        <v>64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321623.85</v>
      </c>
      <c r="O72" s="55">
        <f t="shared" si="14"/>
        <v>321623.85</v>
      </c>
      <c r="P72"/>
      <c r="S72"/>
      <c r="Z72"/>
    </row>
    <row r="73" spans="1:12" ht="21" customHeight="1">
      <c r="A73" s="56" t="s">
        <v>52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2022-10-03T14:18:55Z</dcterms:modified>
  <cp:category/>
  <cp:version/>
  <cp:contentType/>
  <cp:contentStatus/>
</cp:coreProperties>
</file>