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<sst xmlns="http://schemas.openxmlformats.org/spreadsheetml/2006/main" count="90" uniqueCount="87">
  <si>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</si>
  <si>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</si>
  <si>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</si>
  <si>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</si>
  <si>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</si>
  <si>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</si>
  <si>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</si>
  <si>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</si>
  <si>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</si>
  <si>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</si>
  <si>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</si>
  <si>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</si>
  <si>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</si>
  <si>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</si>
  <si>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</si>
  <si>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</si>
  <si>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</si>
  <si>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</si>
  <si>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</si>
  <si>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</si>
  <si>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</si>
  <si>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</si>
  <si>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</si>
  <si>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</si>
  <si>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</si>
  <si>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</si>
  <si>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</si>
  <si>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</si>
  <si>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</si>
  <si>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</si>
  <si>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</si>
  <si>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</si>
  <si>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</si>
  <si>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</si>
  <si>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</si>
  <si>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</si>
  <si>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</si>
  <si>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</si>
  <si>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</si>
  <si>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</si>
  <si>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</si>
  <si>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</si>
  <si>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</si>
  <si>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</si>
  <si>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</si>
  <si>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</si>
  <si>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</si>
  <si>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</si>
  <si>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</si>
  <si>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</si>
  <si>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</si>
  <si>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</si>
  <si>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</si>
  <si>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</si>
  <si>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</si>
  <si>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</si>
  <si>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</si>
  <si>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</si>
  <si>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</si>
  <si>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</si>
  <si>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</si>
  <si>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</si>
  <si>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</si>
  <si>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</si>
  <si>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</si>
  <si>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23/09/22 - VENCIMENTO 30/09/22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</si>
  <si>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</si>
  <si>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</si>
  <si>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</si>
  <si>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</si>
  <si>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</si>
  <si>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</si>
  <si>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</si>
  <si>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</si>
  <si>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</si>
  <si>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</si>
  <si>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</si>
  <si>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</si>
  <si>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</si>
  <si>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</si>
  <si>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</si>
  <si>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</si>
  <si>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</si>
  <si>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</si>
  <si>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Coletivo(1)</t>
  </si>
  <si>
    <t>2.1 Tarifa de Remuneração por Passageiro Transportado - Combustível</t>
  </si>
  <si>
    <t>Nota: (1) Revisões ar condicionado, ARLA e rede da madrugada, mês de agosto/22; revisão remuneração WI-FI, período de maio a agosto/22.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</si>
</sst>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396918</v>
      </c>
      <c r="C7" s="9">
        <f t="shared" si="0"/>
        <v>277776</v>
      </c>
      <c r="D7" s="9">
        <f t="shared" si="0"/>
        <v>278280</v>
      </c>
      <c r="E7" s="9">
        <f t="shared" si="0"/>
        <v>69213</v>
      </c>
      <c r="F7" s="9">
        <f t="shared" si="0"/>
        <v>231810</v>
      </c>
      <c r="G7" s="9">
        <f t="shared" si="0"/>
        <v>378085</v>
      </c>
      <c r="H7" s="9">
        <f t="shared" si="0"/>
        <v>45643</v>
      </c>
      <c r="I7" s="9">
        <f t="shared" si="0"/>
        <v>292560</v>
      </c>
      <c r="J7" s="9">
        <f t="shared" si="0"/>
        <v>236748</v>
      </c>
      <c r="K7" s="9">
        <f t="shared" si="0"/>
        <v>362239</v>
      </c>
      <c r="L7" s="9">
        <f t="shared" si="0"/>
        <v>277125</v>
      </c>
      <c r="M7" s="9">
        <f t="shared" si="0"/>
        <v>134028</v>
      </c>
      <c r="N7" s="9">
        <f t="shared" si="0"/>
        <v>85855</v>
      </c>
      <c r="O7" s="9">
        <f t="shared" si="0"/>
        <v>3066280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13108</v>
      </c>
      <c r="C8" s="11">
        <f t="shared" si="1"/>
        <v>13604</v>
      </c>
      <c r="D8" s="11">
        <f t="shared" si="1"/>
        <v>10032</v>
      </c>
      <c r="E8" s="11">
        <f t="shared" si="1"/>
        <v>2071</v>
      </c>
      <c r="F8" s="11">
        <f t="shared" si="1"/>
        <v>7564</v>
      </c>
      <c r="G8" s="11">
        <f t="shared" si="1"/>
        <v>11448</v>
      </c>
      <c r="H8" s="11">
        <f t="shared" si="1"/>
        <v>2303</v>
      </c>
      <c r="I8" s="11">
        <f t="shared" si="1"/>
        <v>15588</v>
      </c>
      <c r="J8" s="11">
        <f t="shared" si="1"/>
        <v>10669</v>
      </c>
      <c r="K8" s="11">
        <f t="shared" si="1"/>
        <v>8659</v>
      </c>
      <c r="L8" s="11">
        <f t="shared" si="1"/>
        <v>6938</v>
      </c>
      <c r="M8" s="11">
        <f t="shared" si="1"/>
        <v>5331</v>
      </c>
      <c r="N8" s="11">
        <f t="shared" si="1"/>
        <v>4289</v>
      </c>
      <c r="O8" s="11">
        <f t="shared" si="1"/>
        <v>111604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13108</v>
      </c>
      <c r="C9" s="11">
        <v>13604</v>
      </c>
      <c r="D9" s="11">
        <v>10032</v>
      </c>
      <c r="E9" s="11">
        <v>2071</v>
      </c>
      <c r="F9" s="11">
        <v>7564</v>
      </c>
      <c r="G9" s="11">
        <v>11448</v>
      </c>
      <c r="H9" s="11">
        <v>2303</v>
      </c>
      <c r="I9" s="11">
        <v>15586</v>
      </c>
      <c r="J9" s="11">
        <v>10669</v>
      </c>
      <c r="K9" s="11">
        <v>8653</v>
      </c>
      <c r="L9" s="11">
        <v>6938</v>
      </c>
      <c r="M9" s="11">
        <v>5325</v>
      </c>
      <c r="N9" s="11">
        <v>4275</v>
      </c>
      <c r="O9" s="11">
        <f>SUM(B9:N9)</f>
        <v>111576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6</v>
      </c>
      <c r="L10" s="13">
        <v>0</v>
      </c>
      <c r="M10" s="13">
        <v>6</v>
      </c>
      <c r="N10" s="13">
        <v>14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383810</v>
      </c>
      <c r="C11" s="13">
        <v>264172</v>
      </c>
      <c r="D11" s="13">
        <v>268248</v>
      </c>
      <c r="E11" s="13">
        <v>67142</v>
      </c>
      <c r="F11" s="13">
        <v>224246</v>
      </c>
      <c r="G11" s="13">
        <v>366637</v>
      </c>
      <c r="H11" s="13">
        <v>43340</v>
      </c>
      <c r="I11" s="13">
        <v>276972</v>
      </c>
      <c r="J11" s="13">
        <v>226079</v>
      </c>
      <c r="K11" s="13">
        <v>353580</v>
      </c>
      <c r="L11" s="13">
        <v>270187</v>
      </c>
      <c r="M11" s="13">
        <v>128697</v>
      </c>
      <c r="N11" s="13">
        <v>81566</v>
      </c>
      <c r="O11" s="11">
        <f>SUM(B11:N11)</f>
        <v>2954676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85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1.197570218920846</v>
      </c>
      <c r="C16" s="19">
        <v>1.232041346474957</v>
      </c>
      <c r="D16" s="19">
        <v>1.247652558142413</v>
      </c>
      <c r="E16" s="19">
        <v>0.888837614465572</v>
      </c>
      <c r="F16" s="19">
        <v>1.343614395384118</v>
      </c>
      <c r="G16" s="19">
        <v>1.422191075995095</v>
      </c>
      <c r="H16" s="19">
        <v>1.589447969093219</v>
      </c>
      <c r="I16" s="19">
        <v>1.196948233443977</v>
      </c>
      <c r="J16" s="19">
        <v>1.292731032719557</v>
      </c>
      <c r="K16" s="19">
        <v>1.144895609247947</v>
      </c>
      <c r="L16" s="19">
        <v>1.212400323284657</v>
      </c>
      <c r="M16" s="19">
        <v>1.222444581746791</v>
      </c>
      <c r="N16" s="19">
        <v>1.089169637092733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1534454.7899999998</v>
      </c>
      <c r="C18" s="24">
        <f t="shared" si="2"/>
        <v>1115460.48</v>
      </c>
      <c r="D18" s="24">
        <f t="shared" si="2"/>
        <v>983060.14</v>
      </c>
      <c r="E18" s="24">
        <f t="shared" si="2"/>
        <v>303577.92</v>
      </c>
      <c r="F18" s="24">
        <f t="shared" si="2"/>
        <v>1018066.6799999998</v>
      </c>
      <c r="G18" s="24">
        <f t="shared" si="2"/>
        <v>1468716.7</v>
      </c>
      <c r="H18" s="24">
        <f t="shared" si="2"/>
        <v>262306.16000000003</v>
      </c>
      <c r="I18" s="24">
        <f t="shared" si="2"/>
        <v>1145907.59</v>
      </c>
      <c r="J18" s="24">
        <f t="shared" si="2"/>
        <v>992128.8099999998</v>
      </c>
      <c r="K18" s="24">
        <f t="shared" si="2"/>
        <v>1296853.82</v>
      </c>
      <c r="L18" s="24">
        <f t="shared" si="2"/>
        <v>1201505.9599999997</v>
      </c>
      <c r="M18" s="24">
        <f t="shared" si="2"/>
        <v>676775.1799999999</v>
      </c>
      <c r="N18" s="24">
        <f t="shared" si="2"/>
        <v>345067.21</v>
      </c>
      <c r="O18" s="24">
        <f>O19+O20+O21+O22+O23+O24+O25+O27</f>
        <v>12340245.870000003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1165510.02</v>
      </c>
      <c r="C19" s="30">
        <f t="shared" si="3"/>
        <v>842633.5</v>
      </c>
      <c r="D19" s="30">
        <f t="shared" si="3"/>
        <v>740336.11</v>
      </c>
      <c r="E19" s="30">
        <f t="shared" si="3"/>
        <v>314566.16</v>
      </c>
      <c r="F19" s="30">
        <f t="shared" si="3"/>
        <v>714809.32</v>
      </c>
      <c r="G19" s="30">
        <f t="shared" si="3"/>
        <v>959277.26</v>
      </c>
      <c r="H19" s="30">
        <f t="shared" si="3"/>
        <v>155482.88</v>
      </c>
      <c r="I19" s="30">
        <f t="shared" si="3"/>
        <v>881219.98</v>
      </c>
      <c r="J19" s="30">
        <f t="shared" si="3"/>
        <v>717251.74</v>
      </c>
      <c r="K19" s="30">
        <f t="shared" si="3"/>
        <v>1037343.82</v>
      </c>
      <c r="L19" s="30">
        <f t="shared" si="3"/>
        <v>903621.49</v>
      </c>
      <c r="M19" s="30">
        <f t="shared" si="3"/>
        <v>504293.75</v>
      </c>
      <c r="N19" s="30">
        <f t="shared" si="3"/>
        <v>291795.39</v>
      </c>
      <c r="O19" s="30">
        <f>SUM(B19:N19)</f>
        <v>9228141.420000002</v>
      </c>
    </row>
    <row r="20" spans="1:23" ht="18.75" customHeight="1">
      <c r="A20" s="26" t="s">
        <v>35</v>
      </c>
      <c r="B20" s="30">
        <f>IF(B16&lt;&gt;0,ROUND((B16-1)*B19,2),0)</f>
        <v>230270.07</v>
      </c>
      <c r="C20" s="30">
        <f aca="true" t="shared" si="4" ref="C20:N20">IF(C16&lt;&gt;0,ROUND((C16-1)*C19,2),0)</f>
        <v>195525.81</v>
      </c>
      <c r="D20" s="30">
        <f t="shared" si="4"/>
        <v>183346.13</v>
      </c>
      <c r="E20" s="30">
        <f t="shared" si="4"/>
        <v>-34967.92</v>
      </c>
      <c r="F20" s="30">
        <f t="shared" si="4"/>
        <v>245618.77</v>
      </c>
      <c r="G20" s="30">
        <f t="shared" si="4"/>
        <v>404998.3</v>
      </c>
      <c r="H20" s="30">
        <f t="shared" si="4"/>
        <v>91649.07</v>
      </c>
      <c r="I20" s="30">
        <f t="shared" si="4"/>
        <v>173554.72</v>
      </c>
      <c r="J20" s="30">
        <f t="shared" si="4"/>
        <v>209961.84</v>
      </c>
      <c r="K20" s="30">
        <f t="shared" si="4"/>
        <v>150306.56</v>
      </c>
      <c r="L20" s="30">
        <f t="shared" si="4"/>
        <v>191929.5</v>
      </c>
      <c r="M20" s="30">
        <f t="shared" si="4"/>
        <v>112177.41</v>
      </c>
      <c r="N20" s="30">
        <f t="shared" si="4"/>
        <v>26019.29</v>
      </c>
      <c r="O20" s="30">
        <f aca="true" t="shared" si="5" ref="O19:O27">SUM(B20:N20)</f>
        <v>2180389.5500000003</v>
      </c>
      <c r="W20" s="62"/>
    </row>
    <row r="21" spans="1:15" ht="18.75" customHeight="1">
      <c r="A21" s="26" t="s">
        <v>36</v>
      </c>
      <c r="B21" s="30">
        <v>72530.58</v>
      </c>
      <c r="C21" s="30">
        <v>47560.63</v>
      </c>
      <c r="D21" s="30">
        <v>32181.68</v>
      </c>
      <c r="E21" s="30">
        <v>12770.05</v>
      </c>
      <c r="F21" s="30">
        <v>37296.23</v>
      </c>
      <c r="G21" s="30">
        <v>58323.68</v>
      </c>
      <c r="H21" s="30">
        <v>6623.49</v>
      </c>
      <c r="I21" s="30">
        <v>45742.97</v>
      </c>
      <c r="J21" s="30">
        <v>41194.88</v>
      </c>
      <c r="K21" s="30">
        <v>64254.22</v>
      </c>
      <c r="L21" s="30">
        <v>61292.45</v>
      </c>
      <c r="M21" s="30">
        <v>28403.44</v>
      </c>
      <c r="N21" s="30">
        <v>16370.7</v>
      </c>
      <c r="O21" s="30">
        <f t="shared" si="5"/>
        <v>524544.9999999999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67</v>
      </c>
      <c r="B24" s="30">
        <v>1141.43</v>
      </c>
      <c r="C24" s="30">
        <v>845.3</v>
      </c>
      <c r="D24" s="30">
        <v>734.93</v>
      </c>
      <c r="E24" s="30">
        <v>228.82</v>
      </c>
      <c r="F24" s="30">
        <v>767.23</v>
      </c>
      <c r="G24" s="30">
        <v>1103.74</v>
      </c>
      <c r="H24" s="30">
        <v>196.52</v>
      </c>
      <c r="I24" s="30">
        <v>853.38</v>
      </c>
      <c r="J24" s="30">
        <v>745.7</v>
      </c>
      <c r="K24" s="30">
        <v>971.83</v>
      </c>
      <c r="L24" s="30">
        <v>896.45</v>
      </c>
      <c r="M24" s="30">
        <v>500.72</v>
      </c>
      <c r="N24" s="30">
        <v>258.45</v>
      </c>
      <c r="O24" s="30">
        <f t="shared" si="5"/>
        <v>9244.5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839.58</v>
      </c>
      <c r="L25" s="30">
        <v>745.22</v>
      </c>
      <c r="M25" s="30">
        <v>421.81</v>
      </c>
      <c r="N25" s="30">
        <v>221.02</v>
      </c>
      <c r="O25" s="30">
        <f t="shared" si="5"/>
        <v>7808.340000000002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142877.50999999995</v>
      </c>
      <c r="C29" s="30">
        <f>+C30+C32+C52+C53+C56-C57</f>
        <v>92215.83999999997</v>
      </c>
      <c r="D29" s="30">
        <f t="shared" si="6"/>
        <v>2409.570000000007</v>
      </c>
      <c r="E29" s="30">
        <f t="shared" si="6"/>
        <v>30421.93</v>
      </c>
      <c r="F29" s="30">
        <f t="shared" si="6"/>
        <v>43581.54999999999</v>
      </c>
      <c r="G29" s="30">
        <f t="shared" si="6"/>
        <v>121539.53000000003</v>
      </c>
      <c r="H29" s="30">
        <f t="shared" si="6"/>
        <v>-9412.19</v>
      </c>
      <c r="I29" s="30">
        <f t="shared" si="6"/>
        <v>46194.95000000001</v>
      </c>
      <c r="J29" s="30">
        <f t="shared" si="6"/>
        <v>-18904.280000000002</v>
      </c>
      <c r="K29" s="30">
        <f t="shared" si="6"/>
        <v>93064.66999999998</v>
      </c>
      <c r="L29" s="30">
        <f t="shared" si="6"/>
        <v>111224.36</v>
      </c>
      <c r="M29" s="30">
        <f t="shared" si="6"/>
        <v>55028.2</v>
      </c>
      <c r="N29" s="30">
        <f t="shared" si="6"/>
        <v>19475.35</v>
      </c>
      <c r="O29" s="30">
        <f t="shared" si="6"/>
        <v>729716.99</v>
      </c>
    </row>
    <row r="30" spans="1:15" ht="18.75" customHeight="1">
      <c r="A30" s="26" t="s">
        <v>39</v>
      </c>
      <c r="B30" s="31">
        <f>+B31</f>
        <v>-57675.2</v>
      </c>
      <c r="C30" s="31">
        <f>+C31</f>
        <v>-59857.6</v>
      </c>
      <c r="D30" s="31">
        <f aca="true" t="shared" si="7" ref="D30:O30">+D31</f>
        <v>-44140.8</v>
      </c>
      <c r="E30" s="31">
        <f t="shared" si="7"/>
        <v>-9112.4</v>
      </c>
      <c r="F30" s="31">
        <f t="shared" si="7"/>
        <v>-33281.6</v>
      </c>
      <c r="G30" s="31">
        <f t="shared" si="7"/>
        <v>-50371.2</v>
      </c>
      <c r="H30" s="31">
        <f t="shared" si="7"/>
        <v>-10133.2</v>
      </c>
      <c r="I30" s="31">
        <f t="shared" si="7"/>
        <v>-68578.4</v>
      </c>
      <c r="J30" s="31">
        <f t="shared" si="7"/>
        <v>-46943.6</v>
      </c>
      <c r="K30" s="31">
        <f t="shared" si="7"/>
        <v>-38073.2</v>
      </c>
      <c r="L30" s="31">
        <f t="shared" si="7"/>
        <v>-30527.2</v>
      </c>
      <c r="M30" s="31">
        <f t="shared" si="7"/>
        <v>-23430</v>
      </c>
      <c r="N30" s="31">
        <f t="shared" si="7"/>
        <v>-18810</v>
      </c>
      <c r="O30" s="31">
        <f t="shared" si="7"/>
        <v>-490934.4</v>
      </c>
    </row>
    <row r="31" spans="1:26" ht="18.75" customHeight="1">
      <c r="A31" s="27" t="s">
        <v>40</v>
      </c>
      <c r="B31" s="16">
        <f>ROUND((-B9)*$G$3,2)</f>
        <v>-57675.2</v>
      </c>
      <c r="C31" s="16">
        <f aca="true" t="shared" si="8" ref="C31:N31">ROUND((-C9)*$G$3,2)</f>
        <v>-59857.6</v>
      </c>
      <c r="D31" s="16">
        <f t="shared" si="8"/>
        <v>-44140.8</v>
      </c>
      <c r="E31" s="16">
        <f t="shared" si="8"/>
        <v>-9112.4</v>
      </c>
      <c r="F31" s="16">
        <f t="shared" si="8"/>
        <v>-33281.6</v>
      </c>
      <c r="G31" s="16">
        <f t="shared" si="8"/>
        <v>-50371.2</v>
      </c>
      <c r="H31" s="16">
        <f t="shared" si="8"/>
        <v>-10133.2</v>
      </c>
      <c r="I31" s="16">
        <f t="shared" si="8"/>
        <v>-68578.4</v>
      </c>
      <c r="J31" s="16">
        <f t="shared" si="8"/>
        <v>-46943.6</v>
      </c>
      <c r="K31" s="16">
        <f t="shared" si="8"/>
        <v>-38073.2</v>
      </c>
      <c r="L31" s="16">
        <f t="shared" si="8"/>
        <v>-30527.2</v>
      </c>
      <c r="M31" s="16">
        <f t="shared" si="8"/>
        <v>-23430</v>
      </c>
      <c r="N31" s="16">
        <f t="shared" si="8"/>
        <v>-18810</v>
      </c>
      <c r="O31" s="32">
        <f aca="true" t="shared" si="9" ref="O31:O57">SUM(B31:N31)</f>
        <v>-490934.4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-101899.95000000001</v>
      </c>
      <c r="C32" s="31">
        <f aca="true" t="shared" si="10" ref="C32:O32">SUM(C33:C50)</f>
        <v>-74061.14000000001</v>
      </c>
      <c r="D32" s="31">
        <f t="shared" si="10"/>
        <v>-91311.86</v>
      </c>
      <c r="E32" s="31">
        <f t="shared" si="10"/>
        <v>-21466.01</v>
      </c>
      <c r="F32" s="31">
        <f t="shared" si="10"/>
        <v>-95126.42000000001</v>
      </c>
      <c r="G32" s="31">
        <f t="shared" si="10"/>
        <v>-175471.78999999998</v>
      </c>
      <c r="H32" s="31">
        <f t="shared" si="10"/>
        <v>-1092.77</v>
      </c>
      <c r="I32" s="31">
        <f t="shared" si="10"/>
        <v>-69320.09</v>
      </c>
      <c r="J32" s="31">
        <f t="shared" si="10"/>
        <v>-4146.55</v>
      </c>
      <c r="K32" s="31">
        <f t="shared" si="10"/>
        <v>-85435.59000000001</v>
      </c>
      <c r="L32" s="31">
        <f t="shared" si="10"/>
        <v>-79195.95999999999</v>
      </c>
      <c r="M32" s="31">
        <f t="shared" si="10"/>
        <v>-41587.53</v>
      </c>
      <c r="N32" s="31">
        <f t="shared" si="10"/>
        <v>-24514.690000000002</v>
      </c>
      <c r="O32" s="31">
        <f t="shared" si="10"/>
        <v>-864630.3500000001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-29990.47</v>
      </c>
      <c r="E33" s="33">
        <v>-792</v>
      </c>
      <c r="F33" s="33">
        <v>-29987.59</v>
      </c>
      <c r="G33" s="33">
        <v>-14849.06</v>
      </c>
      <c r="H33" s="33">
        <v>0</v>
      </c>
      <c r="I33" s="33">
        <v>-792</v>
      </c>
      <c r="J33" s="33">
        <v>0</v>
      </c>
      <c r="K33" s="33">
        <v>0</v>
      </c>
      <c r="L33" s="33">
        <v>0</v>
      </c>
      <c r="M33" s="33">
        <v>0</v>
      </c>
      <c r="N33" s="33">
        <v>-2705.92</v>
      </c>
      <c r="O33" s="33">
        <f t="shared" si="9"/>
        <v>-79117.04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-6347.07</v>
      </c>
      <c r="C41" s="33">
        <v>-4700.42</v>
      </c>
      <c r="D41" s="33">
        <v>-4086.67</v>
      </c>
      <c r="E41" s="33">
        <v>-1272.41</v>
      </c>
      <c r="F41" s="33">
        <v>-4266.31</v>
      </c>
      <c r="G41" s="33">
        <v>-6137.49</v>
      </c>
      <c r="H41" s="33">
        <v>-1092.77</v>
      </c>
      <c r="I41" s="33">
        <v>-4745.33</v>
      </c>
      <c r="J41" s="33">
        <v>-4146.55</v>
      </c>
      <c r="K41" s="33">
        <v>-5403.99</v>
      </c>
      <c r="L41" s="33">
        <v>-4984.84</v>
      </c>
      <c r="M41" s="33">
        <v>-2784.33</v>
      </c>
      <c r="N41" s="33">
        <v>-1437.09</v>
      </c>
      <c r="O41" s="33">
        <f t="shared" si="9"/>
        <v>-51405.270000000004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-95552.88</v>
      </c>
      <c r="C44" s="33">
        <v>-69360.72000000002</v>
      </c>
      <c r="D44" s="33">
        <v>-57234.72</v>
      </c>
      <c r="E44" s="33">
        <v>-19401.6</v>
      </c>
      <c r="F44" s="33">
        <v>-60872.520000000004</v>
      </c>
      <c r="G44" s="33">
        <v>-154485.24</v>
      </c>
      <c r="H44" s="33">
        <v>0</v>
      </c>
      <c r="I44" s="33">
        <v>-63782.759999999995</v>
      </c>
      <c r="J44" s="33">
        <v>0</v>
      </c>
      <c r="K44" s="33">
        <v>-80031.6</v>
      </c>
      <c r="L44" s="33">
        <v>-74211.12</v>
      </c>
      <c r="M44" s="33">
        <v>-38803.2</v>
      </c>
      <c r="N44" s="33">
        <v>-20371.68</v>
      </c>
      <c r="O44" s="33">
        <f t="shared" si="11"/>
        <v>-734108.04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302452.66</v>
      </c>
      <c r="C52" s="35">
        <v>226134.58</v>
      </c>
      <c r="D52" s="35">
        <v>137862.23</v>
      </c>
      <c r="E52" s="35">
        <v>61000.34</v>
      </c>
      <c r="F52" s="35">
        <v>171989.57</v>
      </c>
      <c r="G52" s="35">
        <v>347382.52</v>
      </c>
      <c r="H52" s="35">
        <v>1813.78</v>
      </c>
      <c r="I52" s="35">
        <v>184093.44</v>
      </c>
      <c r="J52" s="35">
        <v>32185.87</v>
      </c>
      <c r="K52" s="35">
        <v>216573.46</v>
      </c>
      <c r="L52" s="35">
        <v>220947.52</v>
      </c>
      <c r="M52" s="35">
        <v>120045.73</v>
      </c>
      <c r="N52" s="35">
        <v>62800.04</v>
      </c>
      <c r="O52" s="33">
        <f t="shared" si="9"/>
        <v>2085281.74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1677332.2999999998</v>
      </c>
      <c r="C55" s="36">
        <f t="shared" si="12"/>
        <v>1207676.3199999998</v>
      </c>
      <c r="D55" s="36">
        <f t="shared" si="12"/>
        <v>985469.71</v>
      </c>
      <c r="E55" s="36">
        <f t="shared" si="12"/>
        <v>333999.85</v>
      </c>
      <c r="F55" s="36">
        <f t="shared" si="12"/>
        <v>1061648.2299999997</v>
      </c>
      <c r="G55" s="36">
        <f t="shared" si="12"/>
        <v>1590256.23</v>
      </c>
      <c r="H55" s="36">
        <f t="shared" si="12"/>
        <v>252893.97000000003</v>
      </c>
      <c r="I55" s="36">
        <f t="shared" si="12"/>
        <v>1192102.54</v>
      </c>
      <c r="J55" s="36">
        <f t="shared" si="12"/>
        <v>973224.5299999998</v>
      </c>
      <c r="K55" s="36">
        <f t="shared" si="12"/>
        <v>1389918.49</v>
      </c>
      <c r="L55" s="36">
        <f t="shared" si="12"/>
        <v>1312730.3199999998</v>
      </c>
      <c r="M55" s="36">
        <f t="shared" si="12"/>
        <v>731803.3799999999</v>
      </c>
      <c r="N55" s="36">
        <f t="shared" si="12"/>
        <v>364542.56</v>
      </c>
      <c r="O55" s="36">
        <f>SUM(B55:N55)</f>
        <v>13073598.429999998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1677332.29</v>
      </c>
      <c r="C61" s="51">
        <f t="shared" si="13"/>
        <v>1207676.32</v>
      </c>
      <c r="D61" s="51">
        <f t="shared" si="13"/>
        <v>985469.71</v>
      </c>
      <c r="E61" s="51">
        <f t="shared" si="13"/>
        <v>333999.85</v>
      </c>
      <c r="F61" s="51">
        <f t="shared" si="13"/>
        <v>1061648.23</v>
      </c>
      <c r="G61" s="51">
        <f t="shared" si="13"/>
        <v>1590256.23</v>
      </c>
      <c r="H61" s="51">
        <f t="shared" si="13"/>
        <v>252893.97</v>
      </c>
      <c r="I61" s="51">
        <f t="shared" si="13"/>
        <v>1192102.53</v>
      </c>
      <c r="J61" s="51">
        <f t="shared" si="13"/>
        <v>973224.53</v>
      </c>
      <c r="K61" s="51">
        <f t="shared" si="13"/>
        <v>1389918.5</v>
      </c>
      <c r="L61" s="51">
        <f t="shared" si="13"/>
        <v>1312730.31</v>
      </c>
      <c r="M61" s="51">
        <f t="shared" si="13"/>
        <v>731803.39</v>
      </c>
      <c r="N61" s="51">
        <f t="shared" si="13"/>
        <v>364542.56</v>
      </c>
      <c r="O61" s="36">
        <f t="shared" si="13"/>
        <v>13073598.420000002</v>
      </c>
      <c r="Q61"/>
    </row>
    <row r="62" spans="1:18" ht="18.75" customHeight="1">
      <c r="A62" s="26" t="s">
        <v>53</v>
      </c>
      <c r="B62" s="51">
        <v>1378122.47</v>
      </c>
      <c r="C62" s="51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1378122.47</v>
      </c>
      <c r="P62"/>
      <c r="Q62"/>
      <c r="R62" s="43"/>
    </row>
    <row r="63" spans="1:16" ht="18.75" customHeight="1">
      <c r="A63" s="26" t="s">
        <v>54</v>
      </c>
      <c r="B63" s="51">
        <v>299209.82</v>
      </c>
      <c r="C63" s="51">
        <v>876315.26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1175525.08</v>
      </c>
      <c r="P63"/>
    </row>
    <row r="64" spans="1:17" ht="18.75" customHeight="1">
      <c r="A64" s="26" t="s">
        <v>55</v>
      </c>
      <c r="B64" s="52">
        <v>0</v>
      </c>
      <c r="C64" s="52">
        <v>331361.06</v>
      </c>
      <c r="D64" s="31">
        <v>985469.71</v>
      </c>
      <c r="E64" s="52">
        <v>0</v>
      </c>
      <c r="F64" s="52">
        <v>0</v>
      </c>
      <c r="G64" s="52">
        <v>0</v>
      </c>
      <c r="H64" s="51">
        <v>252893.97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1569724.74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333999.85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333999.85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1061648.23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1061648.23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1590256.23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1590256.23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1192102.53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1192102.53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973224.53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973224.53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1389918.5</v>
      </c>
      <c r="L70" s="31">
        <v>1312730.31</v>
      </c>
      <c r="M70" s="52">
        <v>0</v>
      </c>
      <c r="N70" s="52">
        <v>0</v>
      </c>
      <c r="O70" s="36">
        <f t="shared" si="14"/>
        <v>2702648.81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731803.39</v>
      </c>
      <c r="N71" s="52">
        <v>0</v>
      </c>
      <c r="O71" s="36">
        <f t="shared" si="14"/>
        <v>731803.39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364542.56</v>
      </c>
      <c r="O72" s="55">
        <f t="shared" si="14"/>
        <v>364542.56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2022-09-29T18:40:53Z</dcterms:modified>
  <cp:category/>
  <cp:version/>
  <cp:contentType/>
  <cp:contentStatus/>
</cp:coreProperties>
</file>