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<sst xmlns="http://schemas.openxmlformats.org/spreadsheetml/2006/main" count="90" uniqueCount="87">
  <si>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</si>
  <si>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</si>
  <si>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</si>
  <si>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</si>
  <si>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</si>
  <si>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</si>
  <si>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</si>
  <si>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</si>
  <si>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</si>
  <si>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</si>
  <si>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</si>
  <si>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</si>
  <si>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</si>
  <si>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</si>
  <si>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</si>
  <si>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</si>
  <si>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</si>
  <si>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</si>
  <si>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</si>
  <si>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</si>
  <si>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</si>
  <si>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</si>
  <si>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</si>
  <si>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</si>
  <si>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</si>
  <si>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</si>
  <si>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</si>
  <si>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</si>
  <si>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</si>
  <si>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</si>
  <si>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</si>
  <si>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</si>
  <si>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</si>
  <si>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</si>
  <si>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</si>
  <si>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</si>
  <si>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</si>
  <si>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</si>
  <si>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</si>
  <si>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</si>
  <si>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</si>
  <si>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</si>
  <si>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</si>
  <si>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</si>
  <si>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</si>
  <si>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</si>
  <si>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</si>
  <si>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</si>
  <si>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</si>
  <si>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</si>
  <si>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</si>
  <si>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</si>
  <si>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</si>
  <si>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</si>
  <si>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</si>
  <si>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</si>
  <si>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</si>
  <si>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</si>
  <si>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</si>
  <si>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</si>
  <si>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</si>
  <si>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</si>
  <si>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</si>
  <si>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</si>
  <si>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</si>
  <si>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</si>
  <si>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</si>
  <si>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18/09/22 - VENCIMENTO 23/09/22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</si>
  <si>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</si>
  <si>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</si>
  <si>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</si>
  <si>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</si>
  <si>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</si>
  <si>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</si>
  <si>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</si>
  <si>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</si>
  <si>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</si>
  <si>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</si>
  <si>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</si>
  <si>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</si>
  <si>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</si>
  <si>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</si>
  <si>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</si>
  <si>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</si>
  <si>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</si>
  <si>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</si>
  <si>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2.1 Tarifa de Remuneração por Passageiro Transportado - Combustível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</si>
</sst>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138018</v>
      </c>
      <c r="C7" s="9">
        <f t="shared" si="0"/>
        <v>96098</v>
      </c>
      <c r="D7" s="9">
        <f t="shared" si="0"/>
        <v>101782</v>
      </c>
      <c r="E7" s="9">
        <f t="shared" si="0"/>
        <v>23525</v>
      </c>
      <c r="F7" s="9">
        <f t="shared" si="0"/>
        <v>84341</v>
      </c>
      <c r="G7" s="9">
        <f t="shared" si="0"/>
        <v>117695</v>
      </c>
      <c r="H7" s="9">
        <f t="shared" si="0"/>
        <v>14047</v>
      </c>
      <c r="I7" s="9">
        <f t="shared" si="0"/>
        <v>77102</v>
      </c>
      <c r="J7" s="9">
        <f t="shared" si="0"/>
        <v>83862</v>
      </c>
      <c r="K7" s="9">
        <f t="shared" si="0"/>
        <v>134016</v>
      </c>
      <c r="L7" s="9">
        <f t="shared" si="0"/>
        <v>101935</v>
      </c>
      <c r="M7" s="9">
        <f t="shared" si="0"/>
        <v>41553</v>
      </c>
      <c r="N7" s="9">
        <f t="shared" si="0"/>
        <v>23103</v>
      </c>
      <c r="O7" s="9">
        <f t="shared" si="0"/>
        <v>1037077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6989</v>
      </c>
      <c r="C8" s="11">
        <f t="shared" si="1"/>
        <v>7282</v>
      </c>
      <c r="D8" s="11">
        <f t="shared" si="1"/>
        <v>5544</v>
      </c>
      <c r="E8" s="11">
        <f t="shared" si="1"/>
        <v>1048</v>
      </c>
      <c r="F8" s="11">
        <f t="shared" si="1"/>
        <v>4696</v>
      </c>
      <c r="G8" s="11">
        <f t="shared" si="1"/>
        <v>5791</v>
      </c>
      <c r="H8" s="11">
        <f t="shared" si="1"/>
        <v>832</v>
      </c>
      <c r="I8" s="11">
        <f t="shared" si="1"/>
        <v>6241</v>
      </c>
      <c r="J8" s="11">
        <f t="shared" si="1"/>
        <v>5371</v>
      </c>
      <c r="K8" s="11">
        <f t="shared" si="1"/>
        <v>5289</v>
      </c>
      <c r="L8" s="11">
        <f t="shared" si="1"/>
        <v>4037</v>
      </c>
      <c r="M8" s="11">
        <f t="shared" si="1"/>
        <v>1980</v>
      </c>
      <c r="N8" s="11">
        <f t="shared" si="1"/>
        <v>1470</v>
      </c>
      <c r="O8" s="11">
        <f t="shared" si="1"/>
        <v>56570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6989</v>
      </c>
      <c r="C9" s="11">
        <v>7282</v>
      </c>
      <c r="D9" s="11">
        <v>5544</v>
      </c>
      <c r="E9" s="11">
        <v>1048</v>
      </c>
      <c r="F9" s="11">
        <v>4696</v>
      </c>
      <c r="G9" s="11">
        <v>5791</v>
      </c>
      <c r="H9" s="11">
        <v>832</v>
      </c>
      <c r="I9" s="11">
        <v>6240</v>
      </c>
      <c r="J9" s="11">
        <v>5371</v>
      </c>
      <c r="K9" s="11">
        <v>5270</v>
      </c>
      <c r="L9" s="11">
        <v>4037</v>
      </c>
      <c r="M9" s="11">
        <v>1978</v>
      </c>
      <c r="N9" s="11">
        <v>1459</v>
      </c>
      <c r="O9" s="11">
        <f>SUM(B9:N9)</f>
        <v>56537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19</v>
      </c>
      <c r="L10" s="13">
        <v>0</v>
      </c>
      <c r="M10" s="13">
        <v>2</v>
      </c>
      <c r="N10" s="13">
        <v>11</v>
      </c>
      <c r="O10" s="11">
        <f>SUM(B10:N10)</f>
        <v>33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131029</v>
      </c>
      <c r="C11" s="13">
        <v>88816</v>
      </c>
      <c r="D11" s="13">
        <v>96238</v>
      </c>
      <c r="E11" s="13">
        <v>22477</v>
      </c>
      <c r="F11" s="13">
        <v>79645</v>
      </c>
      <c r="G11" s="13">
        <v>111904</v>
      </c>
      <c r="H11" s="13">
        <v>13215</v>
      </c>
      <c r="I11" s="13">
        <v>70861</v>
      </c>
      <c r="J11" s="13">
        <v>78491</v>
      </c>
      <c r="K11" s="13">
        <v>128727</v>
      </c>
      <c r="L11" s="13">
        <v>97898</v>
      </c>
      <c r="M11" s="13">
        <v>39573</v>
      </c>
      <c r="N11" s="13">
        <v>21633</v>
      </c>
      <c r="O11" s="11">
        <f>SUM(B11:N11)</f>
        <v>980507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86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1.23046037594827</v>
      </c>
      <c r="C16" s="19">
        <v>1.289608552445222</v>
      </c>
      <c r="D16" s="19">
        <v>1.322937374568492</v>
      </c>
      <c r="E16" s="19">
        <v>0.896060480521523</v>
      </c>
      <c r="F16" s="19">
        <v>1.37451497476458</v>
      </c>
      <c r="G16" s="19">
        <v>1.451172383486995</v>
      </c>
      <c r="H16" s="19">
        <v>1.724309125661688</v>
      </c>
      <c r="I16" s="19">
        <v>1.194878861818109</v>
      </c>
      <c r="J16" s="19">
        <v>1.356816486038624</v>
      </c>
      <c r="K16" s="19">
        <v>1.209715453336551</v>
      </c>
      <c r="L16" s="19">
        <v>1.232814003200105</v>
      </c>
      <c r="M16" s="19">
        <v>1.252572538658644</v>
      </c>
      <c r="N16" s="19">
        <v>1.123792273249225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N18">SUM(B19:B27)</f>
        <v>593297.0000000001</v>
      </c>
      <c r="C18" s="24">
        <f t="shared" si="2"/>
        <v>426313.02</v>
      </c>
      <c r="D18" s="24">
        <f t="shared" si="2"/>
        <v>400715.6500000001</v>
      </c>
      <c r="E18" s="24">
        <f t="shared" si="2"/>
        <v>113618.1</v>
      </c>
      <c r="F18" s="24">
        <f t="shared" si="2"/>
        <v>394406.96</v>
      </c>
      <c r="G18" s="24">
        <f t="shared" si="2"/>
        <v>506461.92000000004</v>
      </c>
      <c r="H18" s="24">
        <f t="shared" si="2"/>
        <v>94309.64</v>
      </c>
      <c r="I18" s="24">
        <f t="shared" si="2"/>
        <v>344705.88999999996</v>
      </c>
      <c r="J18" s="24">
        <f t="shared" si="2"/>
        <v>388367.4000000001</v>
      </c>
      <c r="K18" s="24">
        <f t="shared" si="2"/>
        <v>540037.21</v>
      </c>
      <c r="L18" s="24">
        <f t="shared" si="2"/>
        <v>481232.9</v>
      </c>
      <c r="M18" s="24">
        <f t="shared" si="2"/>
        <v>243014.22999999998</v>
      </c>
      <c r="N18" s="24">
        <f t="shared" si="2"/>
        <v>106429.05000000003</v>
      </c>
      <c r="O18" s="24">
        <f>O19+O20+O21+O22+O23+O24+O25+O27</f>
        <v>4629273.399999999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405276.06</v>
      </c>
      <c r="C19" s="30">
        <f t="shared" si="3"/>
        <v>291513.28</v>
      </c>
      <c r="D19" s="30">
        <f t="shared" si="3"/>
        <v>270780.83</v>
      </c>
      <c r="E19" s="30">
        <f t="shared" si="3"/>
        <v>106918.77</v>
      </c>
      <c r="F19" s="30">
        <f t="shared" si="3"/>
        <v>260073.91</v>
      </c>
      <c r="G19" s="30">
        <f t="shared" si="3"/>
        <v>298615.75</v>
      </c>
      <c r="H19" s="30">
        <f t="shared" si="3"/>
        <v>47851.11</v>
      </c>
      <c r="I19" s="30">
        <f t="shared" si="3"/>
        <v>232238.93</v>
      </c>
      <c r="J19" s="30">
        <f t="shared" si="3"/>
        <v>254068.32</v>
      </c>
      <c r="K19" s="30">
        <f t="shared" si="3"/>
        <v>383781.62</v>
      </c>
      <c r="L19" s="30">
        <f t="shared" si="3"/>
        <v>332379.45</v>
      </c>
      <c r="M19" s="30">
        <f t="shared" si="3"/>
        <v>156347.32</v>
      </c>
      <c r="N19" s="30">
        <f t="shared" si="3"/>
        <v>78520.17</v>
      </c>
      <c r="O19" s="30">
        <f>SUM(B19:N19)</f>
        <v>3118365.52</v>
      </c>
    </row>
    <row r="20" spans="1:23" ht="18.75" customHeight="1">
      <c r="A20" s="26" t="s">
        <v>35</v>
      </c>
      <c r="B20" s="30">
        <f>IF(B16&lt;&gt;0,ROUND((B16-1)*B19,2),0)</f>
        <v>93400.07</v>
      </c>
      <c r="C20" s="30">
        <f aca="true" t="shared" si="4" ref="C20:N20">IF(C16&lt;&gt;0,ROUND((C16-1)*C19,2),0)</f>
        <v>84424.74</v>
      </c>
      <c r="D20" s="30">
        <f t="shared" si="4"/>
        <v>87445.25</v>
      </c>
      <c r="E20" s="30">
        <f t="shared" si="4"/>
        <v>-11113.09</v>
      </c>
      <c r="F20" s="30">
        <f t="shared" si="4"/>
        <v>97401.57</v>
      </c>
      <c r="G20" s="30">
        <f t="shared" si="4"/>
        <v>134727.18</v>
      </c>
      <c r="H20" s="30">
        <f t="shared" si="4"/>
        <v>34659</v>
      </c>
      <c r="I20" s="30">
        <f t="shared" si="4"/>
        <v>45258.46</v>
      </c>
      <c r="J20" s="30">
        <f t="shared" si="4"/>
        <v>90655.77</v>
      </c>
      <c r="K20" s="30">
        <f t="shared" si="4"/>
        <v>80484.94</v>
      </c>
      <c r="L20" s="30">
        <f t="shared" si="4"/>
        <v>77382.59</v>
      </c>
      <c r="M20" s="30">
        <f t="shared" si="4"/>
        <v>39489.04</v>
      </c>
      <c r="N20" s="30">
        <f t="shared" si="4"/>
        <v>9720.19</v>
      </c>
      <c r="O20" s="30">
        <f aca="true" t="shared" si="5" ref="O19:O27">SUM(B20:N20)</f>
        <v>863935.7100000001</v>
      </c>
      <c r="W20" s="62"/>
    </row>
    <row r="21" spans="1:15" ht="18.75" customHeight="1">
      <c r="A21" s="26" t="s">
        <v>36</v>
      </c>
      <c r="B21" s="30">
        <v>28331.38</v>
      </c>
      <c r="C21" s="30">
        <v>20510.62</v>
      </c>
      <c r="D21" s="30">
        <v>15137.21</v>
      </c>
      <c r="E21" s="30">
        <v>6578.56</v>
      </c>
      <c r="F21" s="30">
        <v>16470.67</v>
      </c>
      <c r="G21" s="30">
        <v>26985.38</v>
      </c>
      <c r="H21" s="30">
        <v>3238.04</v>
      </c>
      <c r="I21" s="30">
        <v>21942.41</v>
      </c>
      <c r="J21" s="30">
        <v>19796.44</v>
      </c>
      <c r="K21" s="30">
        <v>30589.91</v>
      </c>
      <c r="L21" s="30">
        <v>26641.43</v>
      </c>
      <c r="M21" s="30">
        <v>15261.14</v>
      </c>
      <c r="N21" s="30">
        <v>7331.1</v>
      </c>
      <c r="O21" s="30">
        <f t="shared" si="5"/>
        <v>238814.29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-7435.5</v>
      </c>
      <c r="E23" s="30">
        <v>0</v>
      </c>
      <c r="F23" s="30">
        <v>-10591.66</v>
      </c>
      <c r="G23" s="30">
        <v>0</v>
      </c>
      <c r="H23" s="30">
        <v>-2174.31</v>
      </c>
      <c r="I23" s="30">
        <v>0</v>
      </c>
      <c r="J23" s="30">
        <v>-6407.91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-26609.38</v>
      </c>
    </row>
    <row r="24" spans="1:26" ht="18.75" customHeight="1">
      <c r="A24" s="26" t="s">
        <v>69</v>
      </c>
      <c r="B24" s="30">
        <v>1286.8</v>
      </c>
      <c r="C24" s="30">
        <v>969.14</v>
      </c>
      <c r="D24" s="30">
        <v>891.07</v>
      </c>
      <c r="E24" s="30">
        <v>253.05</v>
      </c>
      <c r="F24" s="30">
        <v>885.68</v>
      </c>
      <c r="G24" s="30">
        <v>1119.89</v>
      </c>
      <c r="H24" s="30">
        <v>207.29</v>
      </c>
      <c r="I24" s="30">
        <v>729.55</v>
      </c>
      <c r="J24" s="30">
        <v>872.22</v>
      </c>
      <c r="K24" s="30">
        <v>1203.35</v>
      </c>
      <c r="L24" s="30">
        <v>1063.36</v>
      </c>
      <c r="M24" s="30">
        <v>516.87</v>
      </c>
      <c r="N24" s="30">
        <v>234.21</v>
      </c>
      <c r="O24" s="30">
        <f t="shared" si="5"/>
        <v>10232.480000000001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986.48</v>
      </c>
      <c r="C25" s="30">
        <v>734.49</v>
      </c>
      <c r="D25" s="30">
        <v>644.15</v>
      </c>
      <c r="E25" s="30">
        <v>196.77</v>
      </c>
      <c r="F25" s="30">
        <v>648.24</v>
      </c>
      <c r="G25" s="30">
        <v>873.3</v>
      </c>
      <c r="H25" s="30">
        <v>161.72</v>
      </c>
      <c r="I25" s="30">
        <v>683.29</v>
      </c>
      <c r="J25" s="30">
        <v>652.27</v>
      </c>
      <c r="K25" s="30">
        <v>839.58</v>
      </c>
      <c r="L25" s="30">
        <v>745.22</v>
      </c>
      <c r="M25" s="30">
        <v>421.81</v>
      </c>
      <c r="N25" s="30">
        <v>221.02</v>
      </c>
      <c r="O25" s="30">
        <f t="shared" si="5"/>
        <v>7808.340000000002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59981.89</v>
      </c>
      <c r="C27" s="30">
        <v>24243.99</v>
      </c>
      <c r="D27" s="30">
        <v>31165.07</v>
      </c>
      <c r="E27" s="30">
        <v>8905.18</v>
      </c>
      <c r="F27" s="30">
        <v>27429.09</v>
      </c>
      <c r="G27" s="30">
        <v>41945.97</v>
      </c>
      <c r="H27" s="30">
        <v>8504.28</v>
      </c>
      <c r="I27" s="30">
        <v>41749.33</v>
      </c>
      <c r="J27" s="30">
        <v>26638.32</v>
      </c>
      <c r="K27" s="30">
        <v>40964.74</v>
      </c>
      <c r="L27" s="30">
        <v>40886.13</v>
      </c>
      <c r="M27" s="30">
        <v>28994.21</v>
      </c>
      <c r="N27" s="30">
        <v>8512.19</v>
      </c>
      <c r="O27" s="30">
        <f t="shared" si="5"/>
        <v>389920.39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73</v>
      </c>
      <c r="B29" s="30">
        <f aca="true" t="shared" si="6" ref="B29:O29">+B30+B32+B43+B44+B56-B57</f>
        <v>-37907.02</v>
      </c>
      <c r="C29" s="30">
        <f>+C30+C32+C43+C44+C56-C57</f>
        <v>-37429.82</v>
      </c>
      <c r="D29" s="30">
        <f t="shared" si="6"/>
        <v>-29348.5</v>
      </c>
      <c r="E29" s="30">
        <f t="shared" si="6"/>
        <v>-6018.33</v>
      </c>
      <c r="F29" s="30">
        <f t="shared" si="6"/>
        <v>-25587.36</v>
      </c>
      <c r="G29" s="30">
        <f t="shared" si="6"/>
        <v>-31707.710000000003</v>
      </c>
      <c r="H29" s="30">
        <f t="shared" si="6"/>
        <v>-4813.450000000001</v>
      </c>
      <c r="I29" s="30">
        <f t="shared" si="6"/>
        <v>-31512.73</v>
      </c>
      <c r="J29" s="30">
        <f t="shared" si="6"/>
        <v>-28482.52</v>
      </c>
      <c r="K29" s="30">
        <f t="shared" si="6"/>
        <v>-29879.37</v>
      </c>
      <c r="L29" s="30">
        <f t="shared" si="6"/>
        <v>-23675.75</v>
      </c>
      <c r="M29" s="30">
        <f t="shared" si="6"/>
        <v>-11577.34</v>
      </c>
      <c r="N29" s="30">
        <f t="shared" si="6"/>
        <v>-7721.9400000000005</v>
      </c>
      <c r="O29" s="30">
        <f t="shared" si="6"/>
        <v>-305661.83999999997</v>
      </c>
    </row>
    <row r="30" spans="1:15" ht="18.75" customHeight="1">
      <c r="A30" s="26" t="s">
        <v>39</v>
      </c>
      <c r="B30" s="31">
        <f>+B31</f>
        <v>-30751.6</v>
      </c>
      <c r="C30" s="31">
        <f>+C31</f>
        <v>-32040.8</v>
      </c>
      <c r="D30" s="31">
        <f aca="true" t="shared" si="7" ref="D30:O30">+D31</f>
        <v>-24393.6</v>
      </c>
      <c r="E30" s="31">
        <f t="shared" si="7"/>
        <v>-4611.2</v>
      </c>
      <c r="F30" s="31">
        <f t="shared" si="7"/>
        <v>-20662.4</v>
      </c>
      <c r="G30" s="31">
        <f t="shared" si="7"/>
        <v>-25480.4</v>
      </c>
      <c r="H30" s="31">
        <f t="shared" si="7"/>
        <v>-3660.8</v>
      </c>
      <c r="I30" s="31">
        <f t="shared" si="7"/>
        <v>-27456</v>
      </c>
      <c r="J30" s="31">
        <f t="shared" si="7"/>
        <v>-23632.4</v>
      </c>
      <c r="K30" s="31">
        <f t="shared" si="7"/>
        <v>-23188</v>
      </c>
      <c r="L30" s="31">
        <f t="shared" si="7"/>
        <v>-17762.8</v>
      </c>
      <c r="M30" s="31">
        <f t="shared" si="7"/>
        <v>-8703.2</v>
      </c>
      <c r="N30" s="31">
        <f t="shared" si="7"/>
        <v>-6419.6</v>
      </c>
      <c r="O30" s="31">
        <f t="shared" si="7"/>
        <v>-248762.8</v>
      </c>
    </row>
    <row r="31" spans="1:26" ht="18.75" customHeight="1">
      <c r="A31" s="27" t="s">
        <v>40</v>
      </c>
      <c r="B31" s="16">
        <f>ROUND((-B9)*$G$3,2)</f>
        <v>-30751.6</v>
      </c>
      <c r="C31" s="16">
        <f aca="true" t="shared" si="8" ref="C31:N31">ROUND((-C9)*$G$3,2)</f>
        <v>-32040.8</v>
      </c>
      <c r="D31" s="16">
        <f t="shared" si="8"/>
        <v>-24393.6</v>
      </c>
      <c r="E31" s="16">
        <f t="shared" si="8"/>
        <v>-4611.2</v>
      </c>
      <c r="F31" s="16">
        <f t="shared" si="8"/>
        <v>-20662.4</v>
      </c>
      <c r="G31" s="16">
        <f t="shared" si="8"/>
        <v>-25480.4</v>
      </c>
      <c r="H31" s="16">
        <f t="shared" si="8"/>
        <v>-3660.8</v>
      </c>
      <c r="I31" s="16">
        <f t="shared" si="8"/>
        <v>-27456</v>
      </c>
      <c r="J31" s="16">
        <f t="shared" si="8"/>
        <v>-23632.4</v>
      </c>
      <c r="K31" s="16">
        <f t="shared" si="8"/>
        <v>-23188</v>
      </c>
      <c r="L31" s="16">
        <f t="shared" si="8"/>
        <v>-17762.8</v>
      </c>
      <c r="M31" s="16">
        <f t="shared" si="8"/>
        <v>-8703.2</v>
      </c>
      <c r="N31" s="16">
        <f t="shared" si="8"/>
        <v>-6419.6</v>
      </c>
      <c r="O31" s="32">
        <f aca="true" t="shared" si="9" ref="O31:O57">SUM(B31:N31)</f>
        <v>-248762.8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-7155.42</v>
      </c>
      <c r="C32" s="31">
        <f aca="true" t="shared" si="10" ref="C32:O32">SUM(C33:C50)</f>
        <v>-5389.02</v>
      </c>
      <c r="D32" s="31">
        <f t="shared" si="10"/>
        <v>-4954.9</v>
      </c>
      <c r="E32" s="31">
        <f t="shared" si="10"/>
        <v>-1407.13</v>
      </c>
      <c r="F32" s="31">
        <f t="shared" si="10"/>
        <v>-4924.96</v>
      </c>
      <c r="G32" s="31">
        <f t="shared" si="10"/>
        <v>-6227.31</v>
      </c>
      <c r="H32" s="31">
        <f t="shared" si="10"/>
        <v>-1152.65</v>
      </c>
      <c r="I32" s="31">
        <f t="shared" si="10"/>
        <v>-4056.73</v>
      </c>
      <c r="J32" s="31">
        <f t="shared" si="10"/>
        <v>-4850.12</v>
      </c>
      <c r="K32" s="31">
        <f t="shared" si="10"/>
        <v>-6691.37</v>
      </c>
      <c r="L32" s="31">
        <f t="shared" si="10"/>
        <v>-5912.95</v>
      </c>
      <c r="M32" s="31">
        <f t="shared" si="10"/>
        <v>-2874.14</v>
      </c>
      <c r="N32" s="31">
        <f t="shared" si="10"/>
        <v>-1302.34</v>
      </c>
      <c r="O32" s="31">
        <f t="shared" si="10"/>
        <v>-56899.04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75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-7155.42</v>
      </c>
      <c r="C41" s="33">
        <v>-5389.02</v>
      </c>
      <c r="D41" s="33">
        <v>-4954.9</v>
      </c>
      <c r="E41" s="33">
        <v>-1407.13</v>
      </c>
      <c r="F41" s="33">
        <v>-4924.96</v>
      </c>
      <c r="G41" s="33">
        <v>-6227.31</v>
      </c>
      <c r="H41" s="33">
        <v>-1152.65</v>
      </c>
      <c r="I41" s="33">
        <v>-4056.73</v>
      </c>
      <c r="J41" s="33">
        <v>-4850.12</v>
      </c>
      <c r="K41" s="33">
        <v>-6691.37</v>
      </c>
      <c r="L41" s="33">
        <v>-5912.95</v>
      </c>
      <c r="M41" s="33">
        <v>-2874.14</v>
      </c>
      <c r="N41" s="33">
        <v>-1302.34</v>
      </c>
      <c r="O41" s="33">
        <f t="shared" si="9"/>
        <v>-56899.04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81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82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83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f>SUM(B52:N52)</f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f>SUM(B53:N53)</f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50</v>
      </c>
      <c r="B55" s="36">
        <f aca="true" t="shared" si="12" ref="B55:N55">+B18+B29</f>
        <v>555389.9800000001</v>
      </c>
      <c r="C55" s="36">
        <f t="shared" si="12"/>
        <v>388883.2</v>
      </c>
      <c r="D55" s="36">
        <f t="shared" si="12"/>
        <v>371367.1500000001</v>
      </c>
      <c r="E55" s="36">
        <f t="shared" si="12"/>
        <v>107599.77</v>
      </c>
      <c r="F55" s="36">
        <f t="shared" si="12"/>
        <v>368819.60000000003</v>
      </c>
      <c r="G55" s="36">
        <f t="shared" si="12"/>
        <v>474754.21</v>
      </c>
      <c r="H55" s="36">
        <f t="shared" si="12"/>
        <v>89496.19</v>
      </c>
      <c r="I55" s="36">
        <f t="shared" si="12"/>
        <v>313193.16</v>
      </c>
      <c r="J55" s="36">
        <f t="shared" si="12"/>
        <v>359884.88000000006</v>
      </c>
      <c r="K55" s="36">
        <f t="shared" si="12"/>
        <v>510157.83999999997</v>
      </c>
      <c r="L55" s="36">
        <f t="shared" si="12"/>
        <v>457557.15</v>
      </c>
      <c r="M55" s="36">
        <f t="shared" si="12"/>
        <v>231436.88999999998</v>
      </c>
      <c r="N55" s="36">
        <f t="shared" si="12"/>
        <v>98707.11000000003</v>
      </c>
      <c r="O55" s="36">
        <f>SUM(B55:N55)</f>
        <v>4327247.130000001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51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52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54</v>
      </c>
      <c r="B61" s="51">
        <f aca="true" t="shared" si="13" ref="B61:O61">SUM(B62:B72)</f>
        <v>555389.98</v>
      </c>
      <c r="C61" s="51">
        <f t="shared" si="13"/>
        <v>388883.20999999996</v>
      </c>
      <c r="D61" s="51">
        <f t="shared" si="13"/>
        <v>371367.15</v>
      </c>
      <c r="E61" s="51">
        <f t="shared" si="13"/>
        <v>107599.78</v>
      </c>
      <c r="F61" s="51">
        <f t="shared" si="13"/>
        <v>368819.6</v>
      </c>
      <c r="G61" s="51">
        <f t="shared" si="13"/>
        <v>474754.22</v>
      </c>
      <c r="H61" s="51">
        <f t="shared" si="13"/>
        <v>89496.18</v>
      </c>
      <c r="I61" s="51">
        <f t="shared" si="13"/>
        <v>313193.16</v>
      </c>
      <c r="J61" s="51">
        <f t="shared" si="13"/>
        <v>359884.87</v>
      </c>
      <c r="K61" s="51">
        <f t="shared" si="13"/>
        <v>510157.84</v>
      </c>
      <c r="L61" s="51">
        <f t="shared" si="13"/>
        <v>457557.16</v>
      </c>
      <c r="M61" s="51">
        <f t="shared" si="13"/>
        <v>231436.89</v>
      </c>
      <c r="N61" s="51">
        <f t="shared" si="13"/>
        <v>98707.11</v>
      </c>
      <c r="O61" s="36">
        <f t="shared" si="13"/>
        <v>4327247.15</v>
      </c>
      <c r="Q61"/>
    </row>
    <row r="62" spans="1:18" ht="18.75" customHeight="1">
      <c r="A62" s="26" t="s">
        <v>55</v>
      </c>
      <c r="B62" s="51">
        <v>463739.48</v>
      </c>
      <c r="C62" s="51">
        <v>286784.23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750523.71</v>
      </c>
      <c r="P62"/>
      <c r="Q62"/>
      <c r="R62" s="43"/>
    </row>
    <row r="63" spans="1:16" ht="18.75" customHeight="1">
      <c r="A63" s="26" t="s">
        <v>56</v>
      </c>
      <c r="B63" s="51">
        <v>91650.5</v>
      </c>
      <c r="C63" s="51">
        <v>102098.98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193749.47999999998</v>
      </c>
      <c r="P63"/>
    </row>
    <row r="64" spans="1:17" ht="18.75" customHeight="1">
      <c r="A64" s="26" t="s">
        <v>57</v>
      </c>
      <c r="B64" s="52">
        <v>0</v>
      </c>
      <c r="C64" s="52">
        <v>0</v>
      </c>
      <c r="D64" s="31">
        <v>371367.15</v>
      </c>
      <c r="E64" s="52">
        <v>0</v>
      </c>
      <c r="F64" s="52">
        <v>0</v>
      </c>
      <c r="G64" s="52">
        <v>0</v>
      </c>
      <c r="H64" s="51">
        <v>89496.18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460863.33</v>
      </c>
      <c r="Q64"/>
    </row>
    <row r="65" spans="1:18" ht="18.75" customHeight="1">
      <c r="A65" s="26" t="s">
        <v>58</v>
      </c>
      <c r="B65" s="52">
        <v>0</v>
      </c>
      <c r="C65" s="52">
        <v>0</v>
      </c>
      <c r="D65" s="52">
        <v>0</v>
      </c>
      <c r="E65" s="31">
        <v>107599.78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107599.78</v>
      </c>
      <c r="R65"/>
    </row>
    <row r="66" spans="1:19" ht="18.75" customHeight="1">
      <c r="A66" s="26" t="s">
        <v>59</v>
      </c>
      <c r="B66" s="52">
        <v>0</v>
      </c>
      <c r="C66" s="52">
        <v>0</v>
      </c>
      <c r="D66" s="52">
        <v>0</v>
      </c>
      <c r="E66" s="52">
        <v>0</v>
      </c>
      <c r="F66" s="31">
        <v>368819.6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368819.6</v>
      </c>
      <c r="S66"/>
    </row>
    <row r="67" spans="1:20" ht="18.75" customHeight="1">
      <c r="A67" s="26" t="s">
        <v>60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474754.22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474754.22</v>
      </c>
      <c r="T67"/>
    </row>
    <row r="68" spans="1:21" ht="18.75" customHeight="1">
      <c r="A68" s="26" t="s">
        <v>61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313193.16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313193.16</v>
      </c>
      <c r="U68"/>
    </row>
    <row r="69" spans="1:22" ht="18.75" customHeight="1">
      <c r="A69" s="26" t="s">
        <v>62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359884.87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359884.87</v>
      </c>
      <c r="V69"/>
    </row>
    <row r="70" spans="1:23" ht="18.75" customHeight="1">
      <c r="A70" s="26" t="s">
        <v>63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510157.84</v>
      </c>
      <c r="L70" s="31">
        <v>457557.16</v>
      </c>
      <c r="M70" s="52">
        <v>0</v>
      </c>
      <c r="N70" s="52">
        <v>0</v>
      </c>
      <c r="O70" s="36">
        <f t="shared" si="14"/>
        <v>967715</v>
      </c>
      <c r="P70"/>
      <c r="W70"/>
    </row>
    <row r="71" spans="1:25" ht="18.75" customHeight="1">
      <c r="A71" s="26" t="s">
        <v>64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231436.89</v>
      </c>
      <c r="N71" s="52">
        <v>0</v>
      </c>
      <c r="O71" s="36">
        <f t="shared" si="14"/>
        <v>231436.89</v>
      </c>
      <c r="R71"/>
      <c r="Y71"/>
    </row>
    <row r="72" spans="1:26" ht="18.75" customHeight="1">
      <c r="A72" s="38" t="s">
        <v>65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98707.11</v>
      </c>
      <c r="O72" s="55">
        <f t="shared" si="14"/>
        <v>98707.11</v>
      </c>
      <c r="P72"/>
      <c r="S72"/>
      <c r="Z72"/>
    </row>
    <row r="73" spans="1:12" ht="21" customHeight="1">
      <c r="A73" s="56" t="s">
        <v>53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2022-09-23T19:33:43Z</dcterms:modified>
  <cp:category/>
  <cp:version/>
  <cp:contentType/>
  <cp:contentStatus/>
</cp:coreProperties>
</file>