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<sst xmlns="http://schemas.openxmlformats.org/spreadsheetml/2006/main" count="90" uniqueCount="87">
  <si>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</si>
  <si>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</si>
  <si>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</si>
  <si>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</si>
  <si>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</si>
  <si>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</si>
  <si>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</si>
  <si>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</si>
  <si>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</si>
  <si>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</si>
  <si>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</si>
  <si>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</si>
  <si>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</si>
  <si>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</si>
  <si>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</si>
  <si>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</si>
  <si>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</si>
  <si>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</si>
  <si>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</si>
  <si>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</si>
  <si>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</si>
  <si>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</si>
  <si>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</si>
  <si>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</si>
  <si>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</si>
  <si>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</si>
  <si>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</si>
  <si>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</si>
  <si>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</si>
  <si>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</si>
  <si>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</si>
  <si>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</si>
  <si>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</si>
  <si>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</si>
  <si>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</si>
  <si>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</si>
  <si>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</si>
  <si>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</si>
  <si>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</si>
  <si>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</si>
  <si>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</si>
  <si>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</si>
  <si>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</si>
  <si>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</si>
  <si>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</si>
  <si>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</si>
  <si>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</si>
  <si>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</si>
  <si>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</si>
  <si>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</si>
  <si>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</si>
  <si>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</si>
  <si>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</si>
  <si>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</si>
  <si>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</si>
  <si>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</si>
  <si>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</si>
  <si>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</si>
  <si>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</si>
  <si>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</si>
  <si>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</si>
  <si>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</si>
  <si>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</si>
  <si>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</si>
  <si>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</si>
  <si>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17/09/22 - VENCIMENTO 23/09/22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</si>
  <si>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</si>
  <si>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</si>
  <si>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</si>
  <si>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</si>
  <si>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</si>
  <si>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</si>
  <si>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</si>
  <si>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</si>
  <si>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</si>
  <si>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</si>
  <si>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</si>
  <si>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</si>
  <si>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</si>
  <si>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</si>
  <si>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</si>
  <si>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</si>
  <si>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</si>
  <si>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</si>
  <si>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2.1 Tarifa de Remuneração por Passageiro Transportado - Combustível</t>
  </si>
  <si>
    <t>5.3. Revisão de Remuneração pelo Transporte Coletivo</t>
  </si>
  <si>
    <t>5.4. Revisão de Remuneração pelo Serviço Atende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</si>
</sst>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254722</v>
      </c>
      <c r="C7" s="9">
        <f t="shared" si="0"/>
        <v>174641</v>
      </c>
      <c r="D7" s="9">
        <f t="shared" si="0"/>
        <v>189671</v>
      </c>
      <c r="E7" s="9">
        <f t="shared" si="0"/>
        <v>45438</v>
      </c>
      <c r="F7" s="9">
        <f t="shared" si="0"/>
        <v>144115</v>
      </c>
      <c r="G7" s="9">
        <f t="shared" si="0"/>
        <v>224296</v>
      </c>
      <c r="H7" s="9">
        <f t="shared" si="0"/>
        <v>27703</v>
      </c>
      <c r="I7" s="9">
        <f t="shared" si="0"/>
        <v>179453</v>
      </c>
      <c r="J7" s="9">
        <f t="shared" si="0"/>
        <v>149167</v>
      </c>
      <c r="K7" s="9">
        <f t="shared" si="0"/>
        <v>226741</v>
      </c>
      <c r="L7" s="9">
        <f t="shared" si="0"/>
        <v>180846</v>
      </c>
      <c r="M7" s="9">
        <f t="shared" si="0"/>
        <v>76476</v>
      </c>
      <c r="N7" s="9">
        <f t="shared" si="0"/>
        <v>48080</v>
      </c>
      <c r="O7" s="9">
        <f t="shared" si="0"/>
        <v>1921349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11451</v>
      </c>
      <c r="C8" s="11">
        <f t="shared" si="1"/>
        <v>11972</v>
      </c>
      <c r="D8" s="11">
        <f t="shared" si="1"/>
        <v>8992</v>
      </c>
      <c r="E8" s="11">
        <f t="shared" si="1"/>
        <v>1848</v>
      </c>
      <c r="F8" s="11">
        <f t="shared" si="1"/>
        <v>6498</v>
      </c>
      <c r="G8" s="11">
        <f t="shared" si="1"/>
        <v>9589</v>
      </c>
      <c r="H8" s="11">
        <f t="shared" si="1"/>
        <v>1966</v>
      </c>
      <c r="I8" s="11">
        <f t="shared" si="1"/>
        <v>12364</v>
      </c>
      <c r="J8" s="11">
        <f t="shared" si="1"/>
        <v>8395</v>
      </c>
      <c r="K8" s="11">
        <f t="shared" si="1"/>
        <v>7357</v>
      </c>
      <c r="L8" s="11">
        <f t="shared" si="1"/>
        <v>5991</v>
      </c>
      <c r="M8" s="11">
        <f t="shared" si="1"/>
        <v>3502</v>
      </c>
      <c r="N8" s="11">
        <f t="shared" si="1"/>
        <v>2979</v>
      </c>
      <c r="O8" s="11">
        <f t="shared" si="1"/>
        <v>92904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11451</v>
      </c>
      <c r="C9" s="11">
        <v>11972</v>
      </c>
      <c r="D9" s="11">
        <v>8992</v>
      </c>
      <c r="E9" s="11">
        <v>1848</v>
      </c>
      <c r="F9" s="11">
        <v>6498</v>
      </c>
      <c r="G9" s="11">
        <v>9589</v>
      </c>
      <c r="H9" s="11">
        <v>1966</v>
      </c>
      <c r="I9" s="11">
        <v>12364</v>
      </c>
      <c r="J9" s="11">
        <v>8395</v>
      </c>
      <c r="K9" s="11">
        <v>7350</v>
      </c>
      <c r="L9" s="11">
        <v>5991</v>
      </c>
      <c r="M9" s="11">
        <v>3500</v>
      </c>
      <c r="N9" s="11">
        <v>2967</v>
      </c>
      <c r="O9" s="11">
        <f>SUM(B9:N9)</f>
        <v>92883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7</v>
      </c>
      <c r="L10" s="13">
        <v>0</v>
      </c>
      <c r="M10" s="13">
        <v>2</v>
      </c>
      <c r="N10" s="13">
        <v>12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243271</v>
      </c>
      <c r="C11" s="13">
        <v>162669</v>
      </c>
      <c r="D11" s="13">
        <v>180679</v>
      </c>
      <c r="E11" s="13">
        <v>43590</v>
      </c>
      <c r="F11" s="13">
        <v>137617</v>
      </c>
      <c r="G11" s="13">
        <v>214707</v>
      </c>
      <c r="H11" s="13">
        <v>25737</v>
      </c>
      <c r="I11" s="13">
        <v>167089</v>
      </c>
      <c r="J11" s="13">
        <v>140772</v>
      </c>
      <c r="K11" s="13">
        <v>219384</v>
      </c>
      <c r="L11" s="13">
        <v>174855</v>
      </c>
      <c r="M11" s="13">
        <v>72974</v>
      </c>
      <c r="N11" s="13">
        <v>45101</v>
      </c>
      <c r="O11" s="11">
        <f>SUM(B11:N11)</f>
        <v>1828445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84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1.227572436771708</v>
      </c>
      <c r="C16" s="19">
        <v>1.288005873107191</v>
      </c>
      <c r="D16" s="19">
        <v>1.325891679636833</v>
      </c>
      <c r="E16" s="19">
        <v>0.916620786910768</v>
      </c>
      <c r="F16" s="19">
        <v>1.373452421169463</v>
      </c>
      <c r="G16" s="19">
        <v>1.455501894538967</v>
      </c>
      <c r="H16" s="19">
        <v>1.648118074901057</v>
      </c>
      <c r="I16" s="19">
        <v>1.19550398212322</v>
      </c>
      <c r="J16" s="19">
        <v>1.339485433596898</v>
      </c>
      <c r="K16" s="19">
        <v>1.200405130456422</v>
      </c>
      <c r="L16" s="19">
        <v>1.235907620801605</v>
      </c>
      <c r="M16" s="19">
        <v>1.262426124608967</v>
      </c>
      <c r="N16" s="19">
        <v>1.126808541624992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1030226.2700000001</v>
      </c>
      <c r="C18" s="24">
        <f t="shared" si="2"/>
        <v>746753.9199999999</v>
      </c>
      <c r="D18" s="24">
        <f t="shared" si="2"/>
        <v>718430.4499999998</v>
      </c>
      <c r="E18" s="24">
        <f t="shared" si="2"/>
        <v>209826.81000000003</v>
      </c>
      <c r="F18" s="24">
        <f t="shared" si="2"/>
        <v>653329.1599999999</v>
      </c>
      <c r="G18" s="24">
        <f t="shared" si="2"/>
        <v>911252.11</v>
      </c>
      <c r="H18" s="24">
        <f t="shared" si="2"/>
        <v>168687.59000000003</v>
      </c>
      <c r="I18" s="24">
        <f t="shared" si="2"/>
        <v>722242.6499999998</v>
      </c>
      <c r="J18" s="24">
        <f t="shared" si="2"/>
        <v>659851.18</v>
      </c>
      <c r="K18" s="24">
        <f t="shared" si="2"/>
        <v>862652.6499999998</v>
      </c>
      <c r="L18" s="24">
        <f t="shared" si="2"/>
        <v>811237.1699999999</v>
      </c>
      <c r="M18" s="24">
        <f t="shared" si="2"/>
        <v>413517.95</v>
      </c>
      <c r="N18" s="24">
        <f t="shared" si="2"/>
        <v>204964.78</v>
      </c>
      <c r="O18" s="24">
        <f>O19+O20+O21+O22+O23+O24+O25+O27</f>
        <v>8109337.119999998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747965.68</v>
      </c>
      <c r="C19" s="30">
        <f t="shared" si="3"/>
        <v>529773.47</v>
      </c>
      <c r="D19" s="30">
        <f t="shared" si="3"/>
        <v>504600.73</v>
      </c>
      <c r="E19" s="30">
        <f t="shared" si="3"/>
        <v>206511.17</v>
      </c>
      <c r="F19" s="30">
        <f t="shared" si="3"/>
        <v>444393.01</v>
      </c>
      <c r="G19" s="30">
        <f t="shared" si="3"/>
        <v>569083.81</v>
      </c>
      <c r="H19" s="30">
        <f t="shared" si="3"/>
        <v>94370.27</v>
      </c>
      <c r="I19" s="30">
        <f t="shared" si="3"/>
        <v>540530.38</v>
      </c>
      <c r="J19" s="30">
        <f t="shared" si="3"/>
        <v>451916.34</v>
      </c>
      <c r="K19" s="30">
        <f t="shared" si="3"/>
        <v>649318.2</v>
      </c>
      <c r="L19" s="30">
        <f t="shared" si="3"/>
        <v>589684.55</v>
      </c>
      <c r="M19" s="30">
        <f t="shared" si="3"/>
        <v>287748.6</v>
      </c>
      <c r="N19" s="30">
        <f t="shared" si="3"/>
        <v>163409.5</v>
      </c>
      <c r="O19" s="30">
        <f>SUM(B19:N19)</f>
        <v>5779305.709999999</v>
      </c>
    </row>
    <row r="20" spans="1:23" ht="18.75" customHeight="1">
      <c r="A20" s="26" t="s">
        <v>35</v>
      </c>
      <c r="B20" s="30">
        <f>IF(B16&lt;&gt;0,ROUND((B16-1)*B19,2),0)</f>
        <v>170216.37</v>
      </c>
      <c r="C20" s="30">
        <f aca="true" t="shared" si="4" ref="C20:N20">IF(C16&lt;&gt;0,ROUND((C16-1)*C19,2),0)</f>
        <v>152577.87</v>
      </c>
      <c r="D20" s="30">
        <f t="shared" si="4"/>
        <v>164445.18</v>
      </c>
      <c r="E20" s="30">
        <f t="shared" si="4"/>
        <v>-17218.74</v>
      </c>
      <c r="F20" s="30">
        <f t="shared" si="4"/>
        <v>165959.65</v>
      </c>
      <c r="G20" s="30">
        <f t="shared" si="4"/>
        <v>259218.75</v>
      </c>
      <c r="H20" s="30">
        <f t="shared" si="4"/>
        <v>61163.08</v>
      </c>
      <c r="I20" s="30">
        <f t="shared" si="4"/>
        <v>105675.84</v>
      </c>
      <c r="J20" s="30">
        <f t="shared" si="4"/>
        <v>153419.01</v>
      </c>
      <c r="K20" s="30">
        <f t="shared" si="4"/>
        <v>130126.7</v>
      </c>
      <c r="L20" s="30">
        <f t="shared" si="4"/>
        <v>139111.08</v>
      </c>
      <c r="M20" s="30">
        <f t="shared" si="4"/>
        <v>75512.75</v>
      </c>
      <c r="N20" s="30">
        <f t="shared" si="4"/>
        <v>20721.72</v>
      </c>
      <c r="O20" s="30">
        <f aca="true" t="shared" si="5" ref="O20:O27">SUM(B20:N20)</f>
        <v>1580929.26</v>
      </c>
      <c r="W20" s="62"/>
    </row>
    <row r="21" spans="1:15" ht="18.75" customHeight="1">
      <c r="A21" s="26" t="s">
        <v>36</v>
      </c>
      <c r="B21" s="30">
        <v>45770.88</v>
      </c>
      <c r="C21" s="30">
        <v>34559.74</v>
      </c>
      <c r="D21" s="30">
        <v>22021.41</v>
      </c>
      <c r="E21" s="30">
        <v>9289.75</v>
      </c>
      <c r="F21" s="30">
        <v>22580.29</v>
      </c>
      <c r="G21" s="30">
        <v>36797.09</v>
      </c>
      <c r="H21" s="30">
        <v>4590.06</v>
      </c>
      <c r="I21" s="30">
        <v>30608.82</v>
      </c>
      <c r="J21" s="30">
        <v>30712.03</v>
      </c>
      <c r="K21" s="30">
        <v>38153.54</v>
      </c>
      <c r="L21" s="30">
        <v>37665.95</v>
      </c>
      <c r="M21" s="30">
        <v>18353.33</v>
      </c>
      <c r="N21" s="30">
        <v>9946.37</v>
      </c>
      <c r="O21" s="30">
        <f t="shared" si="5"/>
        <v>341049.26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67</v>
      </c>
      <c r="B24" s="30">
        <v>1270.65</v>
      </c>
      <c r="C24" s="30">
        <v>947.6</v>
      </c>
      <c r="D24" s="30">
        <v>901.84</v>
      </c>
      <c r="E24" s="30">
        <v>263.82</v>
      </c>
      <c r="F24" s="30">
        <v>821.08</v>
      </c>
      <c r="G24" s="30">
        <v>1138.74</v>
      </c>
      <c r="H24" s="30">
        <v>209.98</v>
      </c>
      <c r="I24" s="30">
        <v>891.07</v>
      </c>
      <c r="J24" s="30">
        <v>829.15</v>
      </c>
      <c r="K24" s="30">
        <v>1076.82</v>
      </c>
      <c r="L24" s="30">
        <v>1009.52</v>
      </c>
      <c r="M24" s="30">
        <v>503.41</v>
      </c>
      <c r="N24" s="30">
        <v>263.81</v>
      </c>
      <c r="O24" s="30">
        <f t="shared" si="5"/>
        <v>10127.49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839.58</v>
      </c>
      <c r="L25" s="30">
        <v>745.22</v>
      </c>
      <c r="M25" s="30">
        <v>421.81</v>
      </c>
      <c r="N25" s="30">
        <v>221.02</v>
      </c>
      <c r="O25" s="30">
        <f t="shared" si="5"/>
        <v>7808.340000000002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-57450</v>
      </c>
      <c r="C29" s="30">
        <f>+C30+C32+C52+C53+C56-C57</f>
        <v>-57946.060000000005</v>
      </c>
      <c r="D29" s="30">
        <f t="shared" si="6"/>
        <v>-44579.58</v>
      </c>
      <c r="E29" s="30">
        <f t="shared" si="6"/>
        <v>-9598.21</v>
      </c>
      <c r="F29" s="30">
        <f t="shared" si="6"/>
        <v>-33156.9</v>
      </c>
      <c r="G29" s="30">
        <f t="shared" si="6"/>
        <v>-48523.7</v>
      </c>
      <c r="H29" s="30">
        <f t="shared" si="6"/>
        <v>-9818.02</v>
      </c>
      <c r="I29" s="30">
        <f t="shared" si="6"/>
        <v>-59356.5</v>
      </c>
      <c r="J29" s="30">
        <f t="shared" si="6"/>
        <v>-41548.61</v>
      </c>
      <c r="K29" s="30">
        <f t="shared" si="6"/>
        <v>-38327.8</v>
      </c>
      <c r="L29" s="30">
        <f t="shared" si="6"/>
        <v>-31973.960000000003</v>
      </c>
      <c r="M29" s="30">
        <f t="shared" si="6"/>
        <v>-18199.3</v>
      </c>
      <c r="N29" s="30">
        <f t="shared" si="6"/>
        <v>-14521.81</v>
      </c>
      <c r="O29" s="30">
        <f t="shared" si="6"/>
        <v>-465000.45</v>
      </c>
    </row>
    <row r="30" spans="1:15" ht="18.75" customHeight="1">
      <c r="A30" s="26" t="s">
        <v>39</v>
      </c>
      <c r="B30" s="31">
        <f>+B31</f>
        <v>-50384.4</v>
      </c>
      <c r="C30" s="31">
        <f>+C31</f>
        <v>-52676.8</v>
      </c>
      <c r="D30" s="31">
        <f aca="true" t="shared" si="7" ref="D30:O30">+D31</f>
        <v>-39564.8</v>
      </c>
      <c r="E30" s="31">
        <f t="shared" si="7"/>
        <v>-8131.2</v>
      </c>
      <c r="F30" s="31">
        <f t="shared" si="7"/>
        <v>-28591.2</v>
      </c>
      <c r="G30" s="31">
        <f t="shared" si="7"/>
        <v>-42191.6</v>
      </c>
      <c r="H30" s="31">
        <f t="shared" si="7"/>
        <v>-8650.4</v>
      </c>
      <c r="I30" s="31">
        <f t="shared" si="7"/>
        <v>-54401.6</v>
      </c>
      <c r="J30" s="31">
        <f t="shared" si="7"/>
        <v>-36938</v>
      </c>
      <c r="K30" s="31">
        <f t="shared" si="7"/>
        <v>-32340</v>
      </c>
      <c r="L30" s="31">
        <f t="shared" si="7"/>
        <v>-26360.4</v>
      </c>
      <c r="M30" s="31">
        <f t="shared" si="7"/>
        <v>-15400</v>
      </c>
      <c r="N30" s="31">
        <f t="shared" si="7"/>
        <v>-13054.8</v>
      </c>
      <c r="O30" s="31">
        <f t="shared" si="7"/>
        <v>-408685.2</v>
      </c>
    </row>
    <row r="31" spans="1:26" ht="18.75" customHeight="1">
      <c r="A31" s="27" t="s">
        <v>40</v>
      </c>
      <c r="B31" s="16">
        <f>ROUND((-B9)*$G$3,2)</f>
        <v>-50384.4</v>
      </c>
      <c r="C31" s="16">
        <f aca="true" t="shared" si="8" ref="C31:N31">ROUND((-C9)*$G$3,2)</f>
        <v>-52676.8</v>
      </c>
      <c r="D31" s="16">
        <f t="shared" si="8"/>
        <v>-39564.8</v>
      </c>
      <c r="E31" s="16">
        <f t="shared" si="8"/>
        <v>-8131.2</v>
      </c>
      <c r="F31" s="16">
        <f t="shared" si="8"/>
        <v>-28591.2</v>
      </c>
      <c r="G31" s="16">
        <f t="shared" si="8"/>
        <v>-42191.6</v>
      </c>
      <c r="H31" s="16">
        <f t="shared" si="8"/>
        <v>-8650.4</v>
      </c>
      <c r="I31" s="16">
        <f t="shared" si="8"/>
        <v>-54401.6</v>
      </c>
      <c r="J31" s="16">
        <f t="shared" si="8"/>
        <v>-36938</v>
      </c>
      <c r="K31" s="16">
        <f t="shared" si="8"/>
        <v>-32340</v>
      </c>
      <c r="L31" s="16">
        <f t="shared" si="8"/>
        <v>-26360.4</v>
      </c>
      <c r="M31" s="16">
        <f t="shared" si="8"/>
        <v>-15400</v>
      </c>
      <c r="N31" s="16">
        <f t="shared" si="8"/>
        <v>-13054.8</v>
      </c>
      <c r="O31" s="32">
        <f aca="true" t="shared" si="9" ref="O31:O57">SUM(B31:N31)</f>
        <v>-408685.2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-7065.6</v>
      </c>
      <c r="C32" s="31">
        <f aca="true" t="shared" si="10" ref="C32:O32">SUM(C33:C50)</f>
        <v>-5269.26</v>
      </c>
      <c r="D32" s="31">
        <f t="shared" si="10"/>
        <v>-5014.78</v>
      </c>
      <c r="E32" s="31">
        <f t="shared" si="10"/>
        <v>-1467.01</v>
      </c>
      <c r="F32" s="31">
        <f t="shared" si="10"/>
        <v>-4565.7</v>
      </c>
      <c r="G32" s="31">
        <f t="shared" si="10"/>
        <v>-6332.1</v>
      </c>
      <c r="H32" s="31">
        <f t="shared" si="10"/>
        <v>-1167.62</v>
      </c>
      <c r="I32" s="31">
        <f t="shared" si="10"/>
        <v>-4954.9</v>
      </c>
      <c r="J32" s="31">
        <f t="shared" si="10"/>
        <v>-4610.61</v>
      </c>
      <c r="K32" s="31">
        <f t="shared" si="10"/>
        <v>-5987.8</v>
      </c>
      <c r="L32" s="31">
        <f t="shared" si="10"/>
        <v>-5613.56</v>
      </c>
      <c r="M32" s="31">
        <f t="shared" si="10"/>
        <v>-2799.3</v>
      </c>
      <c r="N32" s="31">
        <f t="shared" si="10"/>
        <v>-1467.01</v>
      </c>
      <c r="O32" s="31">
        <f t="shared" si="10"/>
        <v>-56315.25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-7065.6</v>
      </c>
      <c r="C41" s="33">
        <v>-5269.26</v>
      </c>
      <c r="D41" s="33">
        <v>-5014.78</v>
      </c>
      <c r="E41" s="33">
        <v>-1467.01</v>
      </c>
      <c r="F41" s="33">
        <v>-4565.7</v>
      </c>
      <c r="G41" s="33">
        <v>-6332.1</v>
      </c>
      <c r="H41" s="33">
        <v>-1167.62</v>
      </c>
      <c r="I41" s="33">
        <v>-4954.9</v>
      </c>
      <c r="J41" s="33">
        <v>-4610.61</v>
      </c>
      <c r="K41" s="33">
        <v>-5987.8</v>
      </c>
      <c r="L41" s="33">
        <v>-5613.56</v>
      </c>
      <c r="M41" s="33">
        <v>-2799.3</v>
      </c>
      <c r="N41" s="33">
        <v>-1467.01</v>
      </c>
      <c r="O41" s="33">
        <f t="shared" si="9"/>
        <v>-56315.25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972776.2700000001</v>
      </c>
      <c r="C55" s="36">
        <f t="shared" si="12"/>
        <v>688807.8599999999</v>
      </c>
      <c r="D55" s="36">
        <f t="shared" si="12"/>
        <v>673850.8699999999</v>
      </c>
      <c r="E55" s="36">
        <f t="shared" si="12"/>
        <v>200228.60000000003</v>
      </c>
      <c r="F55" s="36">
        <f t="shared" si="12"/>
        <v>620172.2599999999</v>
      </c>
      <c r="G55" s="36">
        <f t="shared" si="12"/>
        <v>862728.41</v>
      </c>
      <c r="H55" s="36">
        <f t="shared" si="12"/>
        <v>158869.57000000004</v>
      </c>
      <c r="I55" s="36">
        <f t="shared" si="12"/>
        <v>662886.1499999998</v>
      </c>
      <c r="J55" s="36">
        <f t="shared" si="12"/>
        <v>618302.5700000001</v>
      </c>
      <c r="K55" s="36">
        <f t="shared" si="12"/>
        <v>824324.8499999997</v>
      </c>
      <c r="L55" s="36">
        <f t="shared" si="12"/>
        <v>779263.21</v>
      </c>
      <c r="M55" s="36">
        <f t="shared" si="12"/>
        <v>395318.65</v>
      </c>
      <c r="N55" s="36">
        <f t="shared" si="12"/>
        <v>190442.97</v>
      </c>
      <c r="O55" s="36">
        <f>SUM(B55:N55)</f>
        <v>7647972.239999999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3" ref="B61:O61">SUM(B62:B72)</f>
        <v>972776.27</v>
      </c>
      <c r="C61" s="51">
        <f t="shared" si="13"/>
        <v>688807.86</v>
      </c>
      <c r="D61" s="51">
        <f t="shared" si="13"/>
        <v>673850.87</v>
      </c>
      <c r="E61" s="51">
        <f t="shared" si="13"/>
        <v>200228.6</v>
      </c>
      <c r="F61" s="51">
        <f t="shared" si="13"/>
        <v>620172.26</v>
      </c>
      <c r="G61" s="51">
        <f t="shared" si="13"/>
        <v>862728.42</v>
      </c>
      <c r="H61" s="51">
        <f t="shared" si="13"/>
        <v>158869.57</v>
      </c>
      <c r="I61" s="51">
        <f t="shared" si="13"/>
        <v>662886.15</v>
      </c>
      <c r="J61" s="51">
        <f t="shared" si="13"/>
        <v>618302.58</v>
      </c>
      <c r="K61" s="51">
        <f t="shared" si="13"/>
        <v>824324.85</v>
      </c>
      <c r="L61" s="51">
        <f t="shared" si="13"/>
        <v>779263.21</v>
      </c>
      <c r="M61" s="51">
        <f t="shared" si="13"/>
        <v>395318.65</v>
      </c>
      <c r="N61" s="51">
        <f t="shared" si="13"/>
        <v>190442.97</v>
      </c>
      <c r="O61" s="36">
        <f t="shared" si="13"/>
        <v>7647972.260000001</v>
      </c>
      <c r="Q61"/>
    </row>
    <row r="62" spans="1:18" ht="18.75" customHeight="1">
      <c r="A62" s="26" t="s">
        <v>53</v>
      </c>
      <c r="B62" s="51">
        <v>803909.31</v>
      </c>
      <c r="C62" s="51">
        <v>502729.98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1306639.29</v>
      </c>
      <c r="P62"/>
      <c r="Q62"/>
      <c r="R62" s="43"/>
    </row>
    <row r="63" spans="1:16" ht="18.75" customHeight="1">
      <c r="A63" s="26" t="s">
        <v>54</v>
      </c>
      <c r="B63" s="51">
        <v>168866.96</v>
      </c>
      <c r="C63" s="51">
        <v>186077.88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354944.83999999997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673850.87</v>
      </c>
      <c r="E64" s="52">
        <v>0</v>
      </c>
      <c r="F64" s="52">
        <v>0</v>
      </c>
      <c r="G64" s="52">
        <v>0</v>
      </c>
      <c r="H64" s="51">
        <v>158869.57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832720.44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200228.6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200228.6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620172.26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620172.26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862728.42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862728.42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662886.15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662886.15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618302.58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618302.58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824324.85</v>
      </c>
      <c r="L70" s="31">
        <v>779263.21</v>
      </c>
      <c r="M70" s="52">
        <v>0</v>
      </c>
      <c r="N70" s="52">
        <v>0</v>
      </c>
      <c r="O70" s="36">
        <f t="shared" si="14"/>
        <v>1603588.06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395318.65</v>
      </c>
      <c r="N71" s="52">
        <v>0</v>
      </c>
      <c r="O71" s="36">
        <f t="shared" si="14"/>
        <v>395318.65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190442.97</v>
      </c>
      <c r="O72" s="55">
        <f t="shared" si="14"/>
        <v>190442.97</v>
      </c>
      <c r="P72"/>
      <c r="S72"/>
      <c r="Z72"/>
    </row>
    <row r="73" spans="1:12" ht="21" customHeight="1">
      <c r="A73" s="56" t="s">
        <v>51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2022-09-23T19:45:38Z</dcterms:modified>
  <cp:category/>
  <cp:version/>
  <cp:contentType/>
  <cp:contentStatus/>
</cp:coreProperties>
</file>