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<sst xmlns="http://schemas.openxmlformats.org/spreadsheetml/2006/main" count="90" uniqueCount="87">
  <si>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</si>
  <si>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</si>
  <si>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</si>
  <si>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</si>
  <si>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</si>
  <si>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</si>
  <si>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</si>
  <si>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</si>
  <si>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</si>
  <si>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</si>
  <si>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</si>
  <si>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</si>
  <si>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</si>
  <si>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</si>
  <si>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</si>
  <si>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</si>
  <si>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</si>
  <si>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</si>
  <si>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</si>
  <si>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</si>
  <si>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</si>
  <si>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</si>
  <si>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</si>
  <si>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</si>
  <si>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</si>
  <si>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</si>
  <si>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</si>
  <si>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</si>
  <si>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</si>
  <si>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</si>
  <si>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</si>
  <si>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</si>
  <si>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</si>
  <si>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</si>
  <si>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</si>
  <si>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</si>
  <si>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</si>
  <si>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</si>
  <si>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</si>
  <si>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</si>
  <si>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</si>
  <si>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</si>
  <si>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</si>
  <si>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</si>
  <si>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</si>
  <si>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</si>
  <si>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</si>
  <si>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</si>
  <si>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</si>
  <si>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</si>
  <si>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</si>
  <si>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</si>
  <si>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</si>
  <si>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</si>
  <si>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</si>
  <si>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</si>
  <si>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</si>
  <si>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</si>
  <si>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</si>
  <si>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</si>
  <si>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</si>
  <si>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</si>
  <si>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</si>
  <si>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</si>
  <si>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</si>
  <si>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16/09/22 - VENCIMENTO 23/09/22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</si>
  <si>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</si>
  <si>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</si>
  <si>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</si>
  <si>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</si>
  <si>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</si>
  <si>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</si>
  <si>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</si>
  <si>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</si>
  <si>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</si>
  <si>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</si>
  <si>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</si>
  <si>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</si>
  <si>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</si>
  <si>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</si>
  <si>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</si>
  <si>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</si>
  <si>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</si>
  <si>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</si>
  <si>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2.1 Tarifa de Remuneração por Passageiro Transportado - Combustível</t>
  </si>
  <si>
    <t>5.3. Revisão de Remuneração pelo Transporte Coletivo</t>
  </si>
  <si>
    <t>5.4. Revisão de Remuneração pelo Serviço Atende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</si>
</sst>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384" width="9.00390625" style="1" customWidth="1"/>
  </cols>
  <sheetData>
    <row r="1" spans="1:15" ht="30.75" customHeight="1">
      <c r="A1" s="58" t="s">
        <v>64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1">
      <c r="A2" s="59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0" t="s">
        <v>1</v>
      </c>
      <c r="B4" s="60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1" t="s">
        <v>3</v>
      </c>
    </row>
    <row r="5" spans="1:15" ht="42" customHeight="1">
      <c r="A5" s="6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0"/>
    </row>
    <row r="6" spans="1:15" ht="20.25" customHeight="1">
      <c r="A6" s="6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0"/>
    </row>
    <row r="7" spans="1:15" ht="18.75" customHeight="1">
      <c r="A7" s="8" t="s">
        <v>27</v>
      </c>
      <c r="B7" s="9">
        <f aca="true" t="shared" si="0" ref="B7:O7">B8+B11</f>
        <v>387831</v>
      </c>
      <c r="C7" s="9">
        <f t="shared" si="0"/>
        <v>272133</v>
      </c>
      <c r="D7" s="9">
        <f t="shared" si="0"/>
        <v>271396</v>
      </c>
      <c r="E7" s="9">
        <f t="shared" si="0"/>
        <v>67755</v>
      </c>
      <c r="F7" s="9">
        <f t="shared" si="0"/>
        <v>228822</v>
      </c>
      <c r="G7" s="9">
        <f t="shared" si="0"/>
        <v>368615</v>
      </c>
      <c r="H7" s="9">
        <f t="shared" si="0"/>
        <v>43952</v>
      </c>
      <c r="I7" s="9">
        <f t="shared" si="0"/>
        <v>290268</v>
      </c>
      <c r="J7" s="9">
        <f t="shared" si="0"/>
        <v>229338</v>
      </c>
      <c r="K7" s="9">
        <f t="shared" si="0"/>
        <v>349760</v>
      </c>
      <c r="L7" s="9">
        <f t="shared" si="0"/>
        <v>271014</v>
      </c>
      <c r="M7" s="9">
        <f t="shared" si="0"/>
        <v>131210</v>
      </c>
      <c r="N7" s="9">
        <f t="shared" si="0"/>
        <v>82907</v>
      </c>
      <c r="O7" s="9">
        <f t="shared" si="0"/>
        <v>2995001</v>
      </c>
    </row>
    <row r="8" spans="1:15" ht="18.75" customHeight="1">
      <c r="A8" s="10" t="s">
        <v>28</v>
      </c>
      <c r="B8" s="11">
        <f aca="true" t="shared" si="1" ref="B8:O8">B9+B10</f>
        <v>12071</v>
      </c>
      <c r="C8" s="11">
        <f t="shared" si="1"/>
        <v>12715</v>
      </c>
      <c r="D8" s="11">
        <f t="shared" si="1"/>
        <v>9061</v>
      </c>
      <c r="E8" s="11">
        <f t="shared" si="1"/>
        <v>1962</v>
      </c>
      <c r="F8" s="11">
        <f t="shared" si="1"/>
        <v>7337</v>
      </c>
      <c r="G8" s="11">
        <f t="shared" si="1"/>
        <v>10847</v>
      </c>
      <c r="H8" s="11">
        <f t="shared" si="1"/>
        <v>2142</v>
      </c>
      <c r="I8" s="11">
        <f t="shared" si="1"/>
        <v>14515</v>
      </c>
      <c r="J8" s="11">
        <f t="shared" si="1"/>
        <v>10012</v>
      </c>
      <c r="K8" s="11">
        <f t="shared" si="1"/>
        <v>7974</v>
      </c>
      <c r="L8" s="11">
        <f t="shared" si="1"/>
        <v>6379</v>
      </c>
      <c r="M8" s="11">
        <f t="shared" si="1"/>
        <v>5072</v>
      </c>
      <c r="N8" s="11">
        <f t="shared" si="1"/>
        <v>4000</v>
      </c>
      <c r="O8" s="11">
        <f t="shared" si="1"/>
        <v>104087</v>
      </c>
    </row>
    <row r="9" spans="1:15" ht="18.75" customHeight="1">
      <c r="A9" s="12" t="s">
        <v>29</v>
      </c>
      <c r="B9" s="11">
        <v>12071</v>
      </c>
      <c r="C9" s="11">
        <v>12715</v>
      </c>
      <c r="D9" s="11">
        <v>9061</v>
      </c>
      <c r="E9" s="11">
        <v>1962</v>
      </c>
      <c r="F9" s="11">
        <v>7337</v>
      </c>
      <c r="G9" s="11">
        <v>10847</v>
      </c>
      <c r="H9" s="11">
        <v>2142</v>
      </c>
      <c r="I9" s="11">
        <v>14510</v>
      </c>
      <c r="J9" s="11">
        <v>10012</v>
      </c>
      <c r="K9" s="11">
        <v>7962</v>
      </c>
      <c r="L9" s="11">
        <v>6379</v>
      </c>
      <c r="M9" s="11">
        <v>5066</v>
      </c>
      <c r="N9" s="11">
        <v>3984</v>
      </c>
      <c r="O9" s="11">
        <f>SUM(B9:N9)</f>
        <v>104048</v>
      </c>
    </row>
    <row r="10" spans="1:15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5</v>
      </c>
      <c r="J10" s="13">
        <v>0</v>
      </c>
      <c r="K10" s="13">
        <v>12</v>
      </c>
      <c r="L10" s="13">
        <v>0</v>
      </c>
      <c r="M10" s="13">
        <v>6</v>
      </c>
      <c r="N10" s="13">
        <v>16</v>
      </c>
      <c r="O10" s="11">
        <f>SUM(B10:N10)</f>
        <v>39</v>
      </c>
    </row>
    <row r="11" spans="1:15" ht="18.75" customHeight="1">
      <c r="A11" s="10" t="s">
        <v>31</v>
      </c>
      <c r="B11" s="13">
        <v>375760</v>
      </c>
      <c r="C11" s="13">
        <v>259418</v>
      </c>
      <c r="D11" s="13">
        <v>262335</v>
      </c>
      <c r="E11" s="13">
        <v>65793</v>
      </c>
      <c r="F11" s="13">
        <v>221485</v>
      </c>
      <c r="G11" s="13">
        <v>357768</v>
      </c>
      <c r="H11" s="13">
        <v>41810</v>
      </c>
      <c r="I11" s="13">
        <v>275753</v>
      </c>
      <c r="J11" s="13">
        <v>219326</v>
      </c>
      <c r="K11" s="13">
        <v>341786</v>
      </c>
      <c r="L11" s="13">
        <v>264635</v>
      </c>
      <c r="M11" s="13">
        <v>126138</v>
      </c>
      <c r="N11" s="13">
        <v>78907</v>
      </c>
      <c r="O11" s="11">
        <f>SUM(B11:N11)</f>
        <v>2890914</v>
      </c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15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</row>
    <row r="14" spans="1:15" ht="18.75" customHeight="1">
      <c r="A14" s="14" t="s">
        <v>84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</row>
    <row r="15" spans="1:15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</row>
    <row r="16" spans="1:15" ht="18.75" customHeight="1">
      <c r="A16" s="14" t="s">
        <v>33</v>
      </c>
      <c r="B16" s="19">
        <v>1.223059645340939</v>
      </c>
      <c r="C16" s="19">
        <v>1.267625157427709</v>
      </c>
      <c r="D16" s="19">
        <v>1.280682567772959</v>
      </c>
      <c r="E16" s="19">
        <v>0.832549427420795</v>
      </c>
      <c r="F16" s="19">
        <v>1.340042523855051</v>
      </c>
      <c r="G16" s="19">
        <v>1.448992347745074</v>
      </c>
      <c r="H16" s="19">
        <v>1.497979847870316</v>
      </c>
      <c r="I16" s="19">
        <v>1.188293957744105</v>
      </c>
      <c r="J16" s="19">
        <v>1.341725782469156</v>
      </c>
      <c r="K16" s="19">
        <v>1.178911720298023</v>
      </c>
      <c r="L16" s="19">
        <v>1.224270854039671</v>
      </c>
      <c r="M16" s="19">
        <v>1.239444644026232</v>
      </c>
      <c r="N16" s="19">
        <v>1.118798599589901</v>
      </c>
      <c r="O16" s="18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15" ht="18.75" customHeight="1">
      <c r="A18" s="23" t="s">
        <v>66</v>
      </c>
      <c r="B18" s="24">
        <f aca="true" t="shared" si="2" ref="B18:N18">SUM(B19:B27)</f>
        <v>1530689.1799999997</v>
      </c>
      <c r="C18" s="24">
        <f t="shared" si="2"/>
        <v>1125463.13</v>
      </c>
      <c r="D18" s="24">
        <f t="shared" si="2"/>
        <v>983670.98</v>
      </c>
      <c r="E18" s="24">
        <f t="shared" si="2"/>
        <v>278807.54</v>
      </c>
      <c r="F18" s="24">
        <f t="shared" si="2"/>
        <v>1002344.7999999998</v>
      </c>
      <c r="G18" s="24">
        <f t="shared" si="2"/>
        <v>1459727.3900000001</v>
      </c>
      <c r="H18" s="24">
        <f t="shared" si="2"/>
        <v>238553.54</v>
      </c>
      <c r="I18" s="24">
        <f t="shared" si="2"/>
        <v>1129525.8600000003</v>
      </c>
      <c r="J18" s="24">
        <f t="shared" si="2"/>
        <v>998327.35</v>
      </c>
      <c r="K18" s="24">
        <f t="shared" si="2"/>
        <v>1290495.7399999998</v>
      </c>
      <c r="L18" s="24">
        <f t="shared" si="2"/>
        <v>1186883.5799999996</v>
      </c>
      <c r="M18" s="24">
        <f t="shared" si="2"/>
        <v>671914.38</v>
      </c>
      <c r="N18" s="24">
        <f t="shared" si="2"/>
        <v>342551.69999999995</v>
      </c>
      <c r="O18" s="24">
        <f>O19+O20+O21+O22+O23+O24+O25+O27</f>
        <v>12235319.6</v>
      </c>
    </row>
    <row r="19" spans="1:15" ht="18.75" customHeight="1">
      <c r="A19" s="25" t="s">
        <v>34</v>
      </c>
      <c r="B19" s="29">
        <f aca="true" t="shared" si="3" ref="B19:N19">ROUND((B13+B14)*B7,2)</f>
        <v>1138826.95</v>
      </c>
      <c r="C19" s="29">
        <f t="shared" si="3"/>
        <v>825515.46</v>
      </c>
      <c r="D19" s="29">
        <f t="shared" si="3"/>
        <v>722021.92</v>
      </c>
      <c r="E19" s="29">
        <f t="shared" si="3"/>
        <v>307939.7</v>
      </c>
      <c r="F19" s="29">
        <f t="shared" si="3"/>
        <v>705595.52</v>
      </c>
      <c r="G19" s="29">
        <f t="shared" si="3"/>
        <v>935249.98</v>
      </c>
      <c r="H19" s="29">
        <f t="shared" si="3"/>
        <v>149722.49</v>
      </c>
      <c r="I19" s="29">
        <f t="shared" si="3"/>
        <v>874316.24</v>
      </c>
      <c r="J19" s="29">
        <f t="shared" si="3"/>
        <v>694802.4</v>
      </c>
      <c r="K19" s="29">
        <f t="shared" si="3"/>
        <v>1001607.71</v>
      </c>
      <c r="L19" s="29">
        <f t="shared" si="3"/>
        <v>883695.35</v>
      </c>
      <c r="M19" s="29">
        <f t="shared" si="3"/>
        <v>493690.75</v>
      </c>
      <c r="N19" s="29">
        <f t="shared" si="3"/>
        <v>281776.02</v>
      </c>
      <c r="O19" s="29">
        <f>SUM(B19:N19)</f>
        <v>9014760.49</v>
      </c>
    </row>
    <row r="20" spans="1:15" ht="18.75" customHeight="1">
      <c r="A20" s="25" t="s">
        <v>35</v>
      </c>
      <c r="B20" s="29">
        <f>IF(B16&lt;&gt;0,ROUND((B16-1)*B19,2),0)</f>
        <v>254026.34</v>
      </c>
      <c r="C20" s="29">
        <f aca="true" t="shared" si="4" ref="C20:N20">IF(C16&lt;&gt;0,ROUND((C16-1)*C19,2),0)</f>
        <v>220928.7</v>
      </c>
      <c r="D20" s="29">
        <f t="shared" si="4"/>
        <v>202658.97</v>
      </c>
      <c r="E20" s="29">
        <f t="shared" si="4"/>
        <v>-51564.68</v>
      </c>
      <c r="F20" s="29">
        <f t="shared" si="4"/>
        <v>239932.48</v>
      </c>
      <c r="G20" s="29">
        <f t="shared" si="4"/>
        <v>419920.08</v>
      </c>
      <c r="H20" s="29">
        <f t="shared" si="4"/>
        <v>74558.78</v>
      </c>
      <c r="I20" s="29">
        <f t="shared" si="4"/>
        <v>164628.47</v>
      </c>
      <c r="J20" s="29">
        <f t="shared" si="4"/>
        <v>237431.89</v>
      </c>
      <c r="K20" s="29">
        <f t="shared" si="4"/>
        <v>179199.36</v>
      </c>
      <c r="L20" s="29">
        <f t="shared" si="4"/>
        <v>198187.11</v>
      </c>
      <c r="M20" s="29">
        <f t="shared" si="4"/>
        <v>118211.61</v>
      </c>
      <c r="N20" s="29">
        <f t="shared" si="4"/>
        <v>33474.6</v>
      </c>
      <c r="O20" s="29">
        <f aca="true" t="shared" si="5" ref="O20:O27">SUM(B20:N20)</f>
        <v>2291593.7099999995</v>
      </c>
    </row>
    <row r="21" spans="1:15" ht="18.75" customHeight="1">
      <c r="A21" s="25" t="s">
        <v>36</v>
      </c>
      <c r="B21" s="29">
        <v>71691.77</v>
      </c>
      <c r="C21" s="29">
        <v>49270.35</v>
      </c>
      <c r="D21" s="29">
        <v>31791.18</v>
      </c>
      <c r="E21" s="29">
        <v>11241.73</v>
      </c>
      <c r="F21" s="29">
        <v>36485.2</v>
      </c>
      <c r="G21" s="29">
        <v>58445.25</v>
      </c>
      <c r="H21" s="29">
        <v>5740.39</v>
      </c>
      <c r="I21" s="29">
        <v>45202</v>
      </c>
      <c r="J21" s="29">
        <v>42364.64</v>
      </c>
      <c r="K21" s="29">
        <v>64742.14</v>
      </c>
      <c r="L21" s="29">
        <v>60346.67</v>
      </c>
      <c r="M21" s="29">
        <v>28114.13</v>
      </c>
      <c r="N21" s="29">
        <v>16421.97</v>
      </c>
      <c r="O21" s="29">
        <f t="shared" si="5"/>
        <v>521857.42000000004</v>
      </c>
    </row>
    <row r="22" spans="1:15" ht="18.75" customHeight="1">
      <c r="A22" s="25" t="s">
        <v>37</v>
      </c>
      <c r="B22" s="29">
        <v>3574.14</v>
      </c>
      <c r="C22" s="29">
        <v>3574.14</v>
      </c>
      <c r="D22" s="29">
        <v>1787.07</v>
      </c>
      <c r="E22" s="29">
        <v>1787.07</v>
      </c>
      <c r="F22" s="29">
        <v>1787.07</v>
      </c>
      <c r="G22" s="29">
        <v>1787.07</v>
      </c>
      <c r="H22" s="29">
        <v>1787.07</v>
      </c>
      <c r="I22" s="29">
        <v>1787.07</v>
      </c>
      <c r="J22" s="29">
        <v>1787.07</v>
      </c>
      <c r="K22" s="29">
        <v>1787.07</v>
      </c>
      <c r="L22" s="29">
        <v>1787.07</v>
      </c>
      <c r="M22" s="29">
        <v>1787.07</v>
      </c>
      <c r="N22" s="29">
        <v>1787.07</v>
      </c>
      <c r="O22" s="29">
        <f t="shared" si="5"/>
        <v>26806.05</v>
      </c>
    </row>
    <row r="23" spans="1:15" ht="18.75" customHeight="1">
      <c r="A23" s="25" t="s">
        <v>38</v>
      </c>
      <c r="B23" s="29">
        <v>0</v>
      </c>
      <c r="C23" s="29">
        <v>0</v>
      </c>
      <c r="D23" s="29">
        <v>-7435.5</v>
      </c>
      <c r="E23" s="29">
        <v>0</v>
      </c>
      <c r="F23" s="29">
        <v>-10591.66</v>
      </c>
      <c r="G23" s="29">
        <v>0</v>
      </c>
      <c r="H23" s="29">
        <v>-2174.31</v>
      </c>
      <c r="I23" s="29">
        <v>0</v>
      </c>
      <c r="J23" s="29">
        <v>-6407.91</v>
      </c>
      <c r="K23" s="29">
        <v>0</v>
      </c>
      <c r="L23" s="29">
        <v>0</v>
      </c>
      <c r="M23" s="29">
        <v>0</v>
      </c>
      <c r="N23" s="29">
        <v>0</v>
      </c>
      <c r="O23" s="29">
        <f t="shared" si="5"/>
        <v>-26609.38</v>
      </c>
    </row>
    <row r="24" spans="1:15" ht="18.75" customHeight="1">
      <c r="A24" s="25" t="s">
        <v>67</v>
      </c>
      <c r="B24" s="29">
        <v>1141.43</v>
      </c>
      <c r="C24" s="29">
        <v>853.38</v>
      </c>
      <c r="D24" s="29">
        <v>737.62</v>
      </c>
      <c r="E24" s="29">
        <v>209.98</v>
      </c>
      <c r="F24" s="29">
        <v>756.47</v>
      </c>
      <c r="G24" s="29">
        <v>1098.36</v>
      </c>
      <c r="H24" s="29">
        <v>177.68</v>
      </c>
      <c r="I24" s="29">
        <v>842.61</v>
      </c>
      <c r="J24" s="29">
        <v>753.77</v>
      </c>
      <c r="K24" s="29">
        <v>969.14</v>
      </c>
      <c r="L24" s="29">
        <v>888.38</v>
      </c>
      <c r="M24" s="29">
        <v>498.03</v>
      </c>
      <c r="N24" s="29">
        <v>255.73</v>
      </c>
      <c r="O24" s="29">
        <f t="shared" si="5"/>
        <v>9182.58</v>
      </c>
    </row>
    <row r="25" spans="1:15" ht="18.75" customHeight="1">
      <c r="A25" s="25" t="s">
        <v>68</v>
      </c>
      <c r="B25" s="29">
        <v>986.48</v>
      </c>
      <c r="C25" s="29">
        <v>734.49</v>
      </c>
      <c r="D25" s="29">
        <v>644.15</v>
      </c>
      <c r="E25" s="29">
        <v>196.77</v>
      </c>
      <c r="F25" s="29">
        <v>648.24</v>
      </c>
      <c r="G25" s="29">
        <v>873.3</v>
      </c>
      <c r="H25" s="29">
        <v>161.72</v>
      </c>
      <c r="I25" s="29">
        <v>683.29</v>
      </c>
      <c r="J25" s="29">
        <v>652.27</v>
      </c>
      <c r="K25" s="29">
        <v>839.58</v>
      </c>
      <c r="L25" s="29">
        <v>745.22</v>
      </c>
      <c r="M25" s="29">
        <v>421.81</v>
      </c>
      <c r="N25" s="29">
        <v>221.02</v>
      </c>
      <c r="O25" s="29">
        <f t="shared" si="5"/>
        <v>7808.340000000002</v>
      </c>
    </row>
    <row r="26" spans="1:15" ht="18.75" customHeight="1">
      <c r="A26" s="25" t="s">
        <v>69</v>
      </c>
      <c r="B26" s="29">
        <v>460.18</v>
      </c>
      <c r="C26" s="29">
        <v>342.62</v>
      </c>
      <c r="D26" s="29">
        <v>300.5</v>
      </c>
      <c r="E26" s="29">
        <v>91.79</v>
      </c>
      <c r="F26" s="29">
        <v>302.39</v>
      </c>
      <c r="G26" s="29">
        <v>407.38</v>
      </c>
      <c r="H26" s="29">
        <v>75.44</v>
      </c>
      <c r="I26" s="29">
        <v>316.85</v>
      </c>
      <c r="J26" s="29">
        <v>304.9</v>
      </c>
      <c r="K26" s="29">
        <v>386</v>
      </c>
      <c r="L26" s="29">
        <v>347.65</v>
      </c>
      <c r="M26" s="29">
        <v>196.77</v>
      </c>
      <c r="N26" s="29">
        <v>103.1</v>
      </c>
      <c r="O26" s="29">
        <f t="shared" si="5"/>
        <v>3635.57</v>
      </c>
    </row>
    <row r="27" spans="1:15" ht="18.75" customHeight="1">
      <c r="A27" s="25" t="s">
        <v>70</v>
      </c>
      <c r="B27" s="29">
        <v>59981.89</v>
      </c>
      <c r="C27" s="29">
        <v>24243.99</v>
      </c>
      <c r="D27" s="29">
        <v>31165.07</v>
      </c>
      <c r="E27" s="29">
        <v>8905.18</v>
      </c>
      <c r="F27" s="29">
        <v>27429.09</v>
      </c>
      <c r="G27" s="29">
        <v>41945.97</v>
      </c>
      <c r="H27" s="29">
        <v>8504.28</v>
      </c>
      <c r="I27" s="29">
        <v>41749.33</v>
      </c>
      <c r="J27" s="29">
        <v>26638.32</v>
      </c>
      <c r="K27" s="29">
        <v>40964.74</v>
      </c>
      <c r="L27" s="29">
        <v>40886.13</v>
      </c>
      <c r="M27" s="29">
        <v>28994.21</v>
      </c>
      <c r="N27" s="29">
        <v>8512.19</v>
      </c>
      <c r="O27" s="29">
        <f t="shared" si="5"/>
        <v>389920.39</v>
      </c>
    </row>
    <row r="28" spans="1:15" ht="15" customHeight="1">
      <c r="A28" s="26"/>
      <c r="B28" s="16"/>
      <c r="C28" s="1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8"/>
    </row>
    <row r="29" spans="1:15" ht="18.75" customHeight="1">
      <c r="A29" s="14" t="s">
        <v>71</v>
      </c>
      <c r="B29" s="29">
        <f aca="true" t="shared" si="6" ref="B29:O29">+B30+B32+B52+B53+B56-B57</f>
        <v>-59459.47</v>
      </c>
      <c r="C29" s="29">
        <f>+C30+C32+C52+C53+C56-C57</f>
        <v>-60691.33</v>
      </c>
      <c r="D29" s="29">
        <f t="shared" si="6"/>
        <v>-43970.04</v>
      </c>
      <c r="E29" s="29">
        <f t="shared" si="6"/>
        <v>-9800.419999999998</v>
      </c>
      <c r="F29" s="29">
        <f t="shared" si="6"/>
        <v>-36489.229999999996</v>
      </c>
      <c r="G29" s="29">
        <f t="shared" si="6"/>
        <v>-53834.36</v>
      </c>
      <c r="H29" s="29">
        <f t="shared" si="6"/>
        <v>-10412.789999999999</v>
      </c>
      <c r="I29" s="29">
        <f t="shared" si="6"/>
        <v>-68529.45</v>
      </c>
      <c r="J29" s="29">
        <f t="shared" si="6"/>
        <v>-48244.26</v>
      </c>
      <c r="K29" s="29">
        <f t="shared" si="6"/>
        <v>-40421.82000000001</v>
      </c>
      <c r="L29" s="29">
        <f t="shared" si="6"/>
        <v>-33007.53</v>
      </c>
      <c r="M29" s="29">
        <f t="shared" si="6"/>
        <v>-25059.760000000002</v>
      </c>
      <c r="N29" s="29">
        <f t="shared" si="6"/>
        <v>-18951.699999999997</v>
      </c>
      <c r="O29" s="29">
        <f t="shared" si="6"/>
        <v>-508872.1599999999</v>
      </c>
    </row>
    <row r="30" spans="1:15" ht="18.75" customHeight="1">
      <c r="A30" s="25" t="s">
        <v>39</v>
      </c>
      <c r="B30" s="30">
        <f>+B31</f>
        <v>-53112.4</v>
      </c>
      <c r="C30" s="30">
        <f>+C31</f>
        <v>-55946</v>
      </c>
      <c r="D30" s="30">
        <f aca="true" t="shared" si="7" ref="D30:O30">+D31</f>
        <v>-39868.4</v>
      </c>
      <c r="E30" s="30">
        <f t="shared" si="7"/>
        <v>-8632.8</v>
      </c>
      <c r="F30" s="30">
        <f t="shared" si="7"/>
        <v>-32282.8</v>
      </c>
      <c r="G30" s="30">
        <f t="shared" si="7"/>
        <v>-47726.8</v>
      </c>
      <c r="H30" s="30">
        <f t="shared" si="7"/>
        <v>-9424.8</v>
      </c>
      <c r="I30" s="30">
        <f t="shared" si="7"/>
        <v>-63844</v>
      </c>
      <c r="J30" s="30">
        <f t="shared" si="7"/>
        <v>-44052.8</v>
      </c>
      <c r="K30" s="30">
        <f t="shared" si="7"/>
        <v>-35032.8</v>
      </c>
      <c r="L30" s="30">
        <f t="shared" si="7"/>
        <v>-28067.6</v>
      </c>
      <c r="M30" s="30">
        <f t="shared" si="7"/>
        <v>-22290.4</v>
      </c>
      <c r="N30" s="30">
        <f t="shared" si="7"/>
        <v>-17529.6</v>
      </c>
      <c r="O30" s="30">
        <f t="shared" si="7"/>
        <v>-457811.1999999999</v>
      </c>
    </row>
    <row r="31" spans="1:15" ht="18.75" customHeight="1">
      <c r="A31" s="26" t="s">
        <v>40</v>
      </c>
      <c r="B31" s="16">
        <f>ROUND((-B9)*$G$3,2)</f>
        <v>-53112.4</v>
      </c>
      <c r="C31" s="16">
        <f aca="true" t="shared" si="8" ref="C31:N31">ROUND((-C9)*$G$3,2)</f>
        <v>-55946</v>
      </c>
      <c r="D31" s="16">
        <f t="shared" si="8"/>
        <v>-39868.4</v>
      </c>
      <c r="E31" s="16">
        <f t="shared" si="8"/>
        <v>-8632.8</v>
      </c>
      <c r="F31" s="16">
        <f t="shared" si="8"/>
        <v>-32282.8</v>
      </c>
      <c r="G31" s="16">
        <f t="shared" si="8"/>
        <v>-47726.8</v>
      </c>
      <c r="H31" s="16">
        <f t="shared" si="8"/>
        <v>-9424.8</v>
      </c>
      <c r="I31" s="16">
        <f t="shared" si="8"/>
        <v>-63844</v>
      </c>
      <c r="J31" s="16">
        <f t="shared" si="8"/>
        <v>-44052.8</v>
      </c>
      <c r="K31" s="16">
        <f t="shared" si="8"/>
        <v>-35032.8</v>
      </c>
      <c r="L31" s="16">
        <f t="shared" si="8"/>
        <v>-28067.6</v>
      </c>
      <c r="M31" s="16">
        <f t="shared" si="8"/>
        <v>-22290.4</v>
      </c>
      <c r="N31" s="16">
        <f t="shared" si="8"/>
        <v>-17529.6</v>
      </c>
      <c r="O31" s="31">
        <f aca="true" t="shared" si="9" ref="O31:O57">SUM(B31:N31)</f>
        <v>-457811.1999999999</v>
      </c>
    </row>
    <row r="32" spans="1:15" ht="18.75" customHeight="1">
      <c r="A32" s="25" t="s">
        <v>41</v>
      </c>
      <c r="B32" s="30">
        <f>SUM(B33:B50)</f>
        <v>-6347.07</v>
      </c>
      <c r="C32" s="30">
        <f aca="true" t="shared" si="10" ref="C32:O32">SUM(C33:C50)</f>
        <v>-4745.33</v>
      </c>
      <c r="D32" s="30">
        <f t="shared" si="10"/>
        <v>-4101.64</v>
      </c>
      <c r="E32" s="30">
        <f t="shared" si="10"/>
        <v>-1167.62</v>
      </c>
      <c r="F32" s="30">
        <f t="shared" si="10"/>
        <v>-4206.43</v>
      </c>
      <c r="G32" s="30">
        <f t="shared" si="10"/>
        <v>-6107.56</v>
      </c>
      <c r="H32" s="30">
        <f t="shared" si="10"/>
        <v>-987.99</v>
      </c>
      <c r="I32" s="30">
        <f t="shared" si="10"/>
        <v>-4685.45</v>
      </c>
      <c r="J32" s="30">
        <f t="shared" si="10"/>
        <v>-4191.46</v>
      </c>
      <c r="K32" s="30">
        <f t="shared" si="10"/>
        <v>-5389.02</v>
      </c>
      <c r="L32" s="30">
        <f t="shared" si="10"/>
        <v>-4939.93</v>
      </c>
      <c r="M32" s="30">
        <f t="shared" si="10"/>
        <v>-2769.36</v>
      </c>
      <c r="N32" s="30">
        <f t="shared" si="10"/>
        <v>-1422.1</v>
      </c>
      <c r="O32" s="30">
        <f t="shared" si="10"/>
        <v>-51060.96000000001</v>
      </c>
    </row>
    <row r="33" spans="1:15" ht="18.75" customHeight="1">
      <c r="A33" s="26" t="s">
        <v>42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f t="shared" si="9"/>
        <v>0</v>
      </c>
    </row>
    <row r="34" spans="1:15" ht="18.75" customHeight="1">
      <c r="A34" s="26" t="s">
        <v>43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f t="shared" si="9"/>
        <v>0</v>
      </c>
    </row>
    <row r="35" spans="1:15" ht="18.75" customHeight="1">
      <c r="A35" s="26" t="s">
        <v>44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f t="shared" si="9"/>
        <v>0</v>
      </c>
    </row>
    <row r="36" spans="1:15" ht="18.75" customHeight="1">
      <c r="A36" s="26" t="s">
        <v>45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3">
        <f t="shared" si="9"/>
        <v>0</v>
      </c>
    </row>
    <row r="37" spans="1:15" ht="18.75" customHeight="1">
      <c r="A37" s="26" t="s">
        <v>46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f t="shared" si="9"/>
        <v>0</v>
      </c>
    </row>
    <row r="38" spans="1:15" ht="18.75" customHeight="1">
      <c r="A38" s="12" t="s">
        <v>72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f t="shared" si="9"/>
        <v>0</v>
      </c>
    </row>
    <row r="39" spans="1:15" ht="18.75" customHeight="1">
      <c r="A39" s="12" t="s">
        <v>73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f t="shared" si="9"/>
        <v>0</v>
      </c>
    </row>
    <row r="40" spans="1:15" ht="18.75" customHeight="1">
      <c r="A40" s="12" t="s">
        <v>47</v>
      </c>
      <c r="B40" s="32">
        <v>0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f t="shared" si="9"/>
        <v>0</v>
      </c>
    </row>
    <row r="41" spans="1:15" ht="18.75" customHeight="1">
      <c r="A41" s="12" t="s">
        <v>74</v>
      </c>
      <c r="B41" s="32">
        <v>-6347.07</v>
      </c>
      <c r="C41" s="32">
        <v>-4745.33</v>
      </c>
      <c r="D41" s="32">
        <v>-4101.64</v>
      </c>
      <c r="E41" s="32">
        <v>-1167.62</v>
      </c>
      <c r="F41" s="32">
        <v>-4206.43</v>
      </c>
      <c r="G41" s="32">
        <v>-6107.56</v>
      </c>
      <c r="H41" s="32">
        <v>-987.99</v>
      </c>
      <c r="I41" s="32">
        <v>-4685.45</v>
      </c>
      <c r="J41" s="32">
        <v>-4191.46</v>
      </c>
      <c r="K41" s="32">
        <v>-5389.02</v>
      </c>
      <c r="L41" s="32">
        <v>-4939.93</v>
      </c>
      <c r="M41" s="32">
        <v>-2769.36</v>
      </c>
      <c r="N41" s="32">
        <v>-1422.1</v>
      </c>
      <c r="O41" s="32">
        <f t="shared" si="9"/>
        <v>-51060.96000000001</v>
      </c>
    </row>
    <row r="42" spans="1:15" ht="18.75" customHeight="1">
      <c r="A42" s="12" t="s">
        <v>75</v>
      </c>
      <c r="B42" s="32">
        <v>0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f aca="true" t="shared" si="11" ref="O42:O50">SUM(B42:N42)</f>
        <v>0</v>
      </c>
    </row>
    <row r="43" spans="1:15" ht="18.75" customHeight="1">
      <c r="A43" s="12" t="s">
        <v>76</v>
      </c>
      <c r="B43" s="32">
        <v>0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f t="shared" si="11"/>
        <v>0</v>
      </c>
    </row>
    <row r="44" spans="1:15" ht="18.75" customHeight="1">
      <c r="A44" s="12" t="s">
        <v>77</v>
      </c>
      <c r="B44" s="32">
        <v>0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f t="shared" si="11"/>
        <v>0</v>
      </c>
    </row>
    <row r="45" spans="1:15" ht="18.75" customHeight="1">
      <c r="A45" s="12" t="s">
        <v>78</v>
      </c>
      <c r="B45" s="32">
        <v>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f t="shared" si="11"/>
        <v>0</v>
      </c>
    </row>
    <row r="46" spans="1:15" ht="18.75" customHeight="1">
      <c r="A46" s="12" t="s">
        <v>79</v>
      </c>
      <c r="B46" s="32">
        <v>0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f t="shared" si="11"/>
        <v>0</v>
      </c>
    </row>
    <row r="47" spans="1:15" ht="18.75" customHeight="1">
      <c r="A47" s="12" t="s">
        <v>80</v>
      </c>
      <c r="B47" s="32">
        <v>0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f t="shared" si="11"/>
        <v>0</v>
      </c>
    </row>
    <row r="48" spans="1:15" ht="18.75" customHeight="1">
      <c r="A48" s="12" t="s">
        <v>81</v>
      </c>
      <c r="B48" s="32">
        <v>0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f t="shared" si="11"/>
        <v>0</v>
      </c>
    </row>
    <row r="49" spans="1:15" ht="18.75" customHeight="1">
      <c r="A49" s="12" t="s">
        <v>82</v>
      </c>
      <c r="B49" s="32">
        <v>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f t="shared" si="11"/>
        <v>0</v>
      </c>
    </row>
    <row r="50" spans="1:15" ht="18.75" customHeight="1">
      <c r="A50" s="12" t="s">
        <v>83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f t="shared" si="11"/>
        <v>0</v>
      </c>
    </row>
    <row r="51" spans="1:15" ht="18.75" customHeight="1">
      <c r="A51" s="1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1:15" ht="18.75" customHeight="1">
      <c r="A52" s="25" t="s">
        <v>85</v>
      </c>
      <c r="B52" s="34"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2">
        <f t="shared" si="9"/>
        <v>0</v>
      </c>
    </row>
    <row r="53" spans="1:15" ht="18.75" customHeight="1">
      <c r="A53" s="25" t="s">
        <v>86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2">
        <f t="shared" si="9"/>
        <v>0</v>
      </c>
    </row>
    <row r="54" spans="1:15" ht="18.75" customHeight="1">
      <c r="A54" s="25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2"/>
    </row>
    <row r="55" spans="1:15" ht="18.75" customHeight="1">
      <c r="A55" s="14" t="s">
        <v>48</v>
      </c>
      <c r="B55" s="35">
        <f aca="true" t="shared" si="12" ref="B55:N55">+B18+B29</f>
        <v>1471229.7099999997</v>
      </c>
      <c r="C55" s="35">
        <f t="shared" si="12"/>
        <v>1064771.7999999998</v>
      </c>
      <c r="D55" s="35">
        <f t="shared" si="12"/>
        <v>939700.94</v>
      </c>
      <c r="E55" s="35">
        <f t="shared" si="12"/>
        <v>269007.12</v>
      </c>
      <c r="F55" s="35">
        <f t="shared" si="12"/>
        <v>965855.5699999998</v>
      </c>
      <c r="G55" s="35">
        <f t="shared" si="12"/>
        <v>1405893.03</v>
      </c>
      <c r="H55" s="35">
        <f t="shared" si="12"/>
        <v>228140.75</v>
      </c>
      <c r="I55" s="35">
        <f t="shared" si="12"/>
        <v>1060996.4100000004</v>
      </c>
      <c r="J55" s="35">
        <f t="shared" si="12"/>
        <v>950083.09</v>
      </c>
      <c r="K55" s="35">
        <f t="shared" si="12"/>
        <v>1250073.9199999997</v>
      </c>
      <c r="L55" s="35">
        <f t="shared" si="12"/>
        <v>1153876.0499999996</v>
      </c>
      <c r="M55" s="35">
        <f t="shared" si="12"/>
        <v>646854.62</v>
      </c>
      <c r="N55" s="35">
        <f t="shared" si="12"/>
        <v>323599.99999999994</v>
      </c>
      <c r="O55" s="35">
        <f>SUM(B55:N55)</f>
        <v>11730083.009999998</v>
      </c>
    </row>
    <row r="56" spans="1:15" ht="18.75" customHeight="1">
      <c r="A56" s="36" t="s">
        <v>49</v>
      </c>
      <c r="B56" s="32">
        <v>0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16">
        <f t="shared" si="9"/>
        <v>0</v>
      </c>
    </row>
    <row r="57" spans="1:15" ht="18.75" customHeight="1">
      <c r="A57" s="36" t="s">
        <v>50</v>
      </c>
      <c r="B57" s="32">
        <v>0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16">
        <f t="shared" si="9"/>
        <v>0</v>
      </c>
    </row>
    <row r="58" spans="1:15" ht="15.75">
      <c r="A58" s="37"/>
      <c r="B58" s="38"/>
      <c r="C58" s="38"/>
      <c r="D58" s="39"/>
      <c r="E58" s="39"/>
      <c r="F58" s="39"/>
      <c r="G58" s="39"/>
      <c r="H58" s="39"/>
      <c r="I58" s="38"/>
      <c r="J58" s="39"/>
      <c r="K58" s="39"/>
      <c r="L58" s="39"/>
      <c r="M58" s="39"/>
      <c r="N58" s="39"/>
      <c r="O58" s="40"/>
    </row>
    <row r="59" spans="1:15" ht="12.75" customHeight="1">
      <c r="A59" s="41"/>
      <c r="B59" s="42"/>
      <c r="C59" s="42"/>
      <c r="D59" s="43"/>
      <c r="E59" s="43"/>
      <c r="F59" s="43"/>
      <c r="G59" s="43"/>
      <c r="H59" s="43"/>
      <c r="I59" s="42"/>
      <c r="J59" s="43"/>
      <c r="K59" s="43"/>
      <c r="L59" s="43"/>
      <c r="M59" s="43"/>
      <c r="N59" s="43"/>
      <c r="O59" s="44"/>
    </row>
    <row r="60" spans="1:15" ht="15" customHeight="1">
      <c r="A60" s="45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7"/>
    </row>
    <row r="61" spans="1:15" ht="18.75" customHeight="1">
      <c r="A61" s="14" t="s">
        <v>52</v>
      </c>
      <c r="B61" s="48">
        <f aca="true" t="shared" si="13" ref="B61:O61">SUM(B62:B72)</f>
        <v>1471229.7100000002</v>
      </c>
      <c r="C61" s="48">
        <f t="shared" si="13"/>
        <v>1064771.8</v>
      </c>
      <c r="D61" s="48">
        <f t="shared" si="13"/>
        <v>939700.93</v>
      </c>
      <c r="E61" s="48">
        <f t="shared" si="13"/>
        <v>269007.12</v>
      </c>
      <c r="F61" s="48">
        <f t="shared" si="13"/>
        <v>965855.57</v>
      </c>
      <c r="G61" s="48">
        <f t="shared" si="13"/>
        <v>1405893.03</v>
      </c>
      <c r="H61" s="48">
        <f t="shared" si="13"/>
        <v>228140.75</v>
      </c>
      <c r="I61" s="48">
        <f t="shared" si="13"/>
        <v>1060996.41</v>
      </c>
      <c r="J61" s="48">
        <f t="shared" si="13"/>
        <v>950083.1</v>
      </c>
      <c r="K61" s="48">
        <f t="shared" si="13"/>
        <v>1250073.92</v>
      </c>
      <c r="L61" s="48">
        <f t="shared" si="13"/>
        <v>1153876.05</v>
      </c>
      <c r="M61" s="48">
        <f t="shared" si="13"/>
        <v>646854.61</v>
      </c>
      <c r="N61" s="48">
        <f t="shared" si="13"/>
        <v>323600</v>
      </c>
      <c r="O61" s="35">
        <f t="shared" si="13"/>
        <v>11730083</v>
      </c>
    </row>
    <row r="62" spans="1:15" ht="18.75" customHeight="1">
      <c r="A62" s="25" t="s">
        <v>53</v>
      </c>
      <c r="B62" s="48">
        <v>1210148.86</v>
      </c>
      <c r="C62" s="48">
        <v>773424.01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35">
        <f>SUM(B62:N62)</f>
        <v>1983572.87</v>
      </c>
    </row>
    <row r="63" spans="1:15" ht="18.75" customHeight="1">
      <c r="A63" s="25" t="s">
        <v>54</v>
      </c>
      <c r="B63" s="48">
        <v>261080.85</v>
      </c>
      <c r="C63" s="48">
        <v>291347.79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35">
        <f aca="true" t="shared" si="14" ref="O63:O72">SUM(B63:N63)</f>
        <v>552428.64</v>
      </c>
    </row>
    <row r="64" spans="1:15" ht="18.75" customHeight="1">
      <c r="A64" s="25" t="s">
        <v>55</v>
      </c>
      <c r="B64" s="49">
        <v>0</v>
      </c>
      <c r="C64" s="49">
        <v>0</v>
      </c>
      <c r="D64" s="30">
        <v>939700.93</v>
      </c>
      <c r="E64" s="49">
        <v>0</v>
      </c>
      <c r="F64" s="49">
        <v>0</v>
      </c>
      <c r="G64" s="49">
        <v>0</v>
      </c>
      <c r="H64" s="48">
        <v>228140.75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30">
        <f t="shared" si="14"/>
        <v>1167841.6800000002</v>
      </c>
    </row>
    <row r="65" spans="1:15" ht="18.75" customHeight="1">
      <c r="A65" s="25" t="s">
        <v>56</v>
      </c>
      <c r="B65" s="49">
        <v>0</v>
      </c>
      <c r="C65" s="49">
        <v>0</v>
      </c>
      <c r="D65" s="49">
        <v>0</v>
      </c>
      <c r="E65" s="30">
        <v>269007.12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35">
        <f t="shared" si="14"/>
        <v>269007.12</v>
      </c>
    </row>
    <row r="66" spans="1:15" ht="18.75" customHeight="1">
      <c r="A66" s="25" t="s">
        <v>57</v>
      </c>
      <c r="B66" s="49">
        <v>0</v>
      </c>
      <c r="C66" s="49">
        <v>0</v>
      </c>
      <c r="D66" s="49">
        <v>0</v>
      </c>
      <c r="E66" s="49">
        <v>0</v>
      </c>
      <c r="F66" s="30">
        <v>965855.57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30">
        <f t="shared" si="14"/>
        <v>965855.57</v>
      </c>
    </row>
    <row r="67" spans="1:15" ht="18.75" customHeight="1">
      <c r="A67" s="25" t="s">
        <v>58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8">
        <v>1405893.03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35">
        <f t="shared" si="14"/>
        <v>1405893.03</v>
      </c>
    </row>
    <row r="68" spans="1:15" ht="18.75" customHeight="1">
      <c r="A68" s="25" t="s">
        <v>59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8">
        <v>1060996.41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35">
        <f t="shared" si="14"/>
        <v>1060996.41</v>
      </c>
    </row>
    <row r="69" spans="1:15" ht="18.75" customHeight="1">
      <c r="A69" s="25" t="s">
        <v>60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30">
        <v>950083.1</v>
      </c>
      <c r="K69" s="49">
        <v>0</v>
      </c>
      <c r="L69" s="49">
        <v>0</v>
      </c>
      <c r="M69" s="49">
        <v>0</v>
      </c>
      <c r="N69" s="49">
        <v>0</v>
      </c>
      <c r="O69" s="35">
        <f t="shared" si="14"/>
        <v>950083.1</v>
      </c>
    </row>
    <row r="70" spans="1:15" ht="18.75" customHeight="1">
      <c r="A70" s="25" t="s">
        <v>61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30">
        <v>1250073.92</v>
      </c>
      <c r="L70" s="30">
        <v>1153876.05</v>
      </c>
      <c r="M70" s="49">
        <v>0</v>
      </c>
      <c r="N70" s="49">
        <v>0</v>
      </c>
      <c r="O70" s="35">
        <f t="shared" si="14"/>
        <v>2403949.9699999997</v>
      </c>
    </row>
    <row r="71" spans="1:15" ht="18.75" customHeight="1">
      <c r="A71" s="25" t="s">
        <v>62</v>
      </c>
      <c r="B71" s="49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30">
        <v>646854.61</v>
      </c>
      <c r="N71" s="49">
        <v>0</v>
      </c>
      <c r="O71" s="35">
        <f t="shared" si="14"/>
        <v>646854.61</v>
      </c>
    </row>
    <row r="72" spans="1:15" ht="18.75" customHeight="1">
      <c r="A72" s="37" t="s">
        <v>63</v>
      </c>
      <c r="B72" s="50">
        <v>0</v>
      </c>
      <c r="C72" s="50">
        <v>0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1">
        <v>323600</v>
      </c>
      <c r="O72" s="52">
        <f t="shared" si="14"/>
        <v>323600</v>
      </c>
    </row>
    <row r="73" spans="1:12" ht="21" customHeight="1">
      <c r="A73" s="53" t="s">
        <v>51</v>
      </c>
      <c r="B73" s="54"/>
      <c r="C73" s="54"/>
      <c r="D73"/>
      <c r="E73"/>
      <c r="F73"/>
      <c r="G73"/>
      <c r="H73" s="55"/>
      <c r="I73" s="55"/>
      <c r="J73"/>
      <c r="K73"/>
      <c r="L73"/>
    </row>
    <row r="74" spans="1:14" ht="15.7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</row>
    <row r="75" spans="2:12" ht="13.5">
      <c r="B75" s="54"/>
      <c r="C75" s="54"/>
      <c r="D75"/>
      <c r="E75"/>
      <c r="F75"/>
      <c r="G75"/>
      <c r="H75" s="55"/>
      <c r="I75" s="55"/>
      <c r="J75"/>
      <c r="K75"/>
      <c r="L75"/>
    </row>
    <row r="76" spans="2:12" ht="13.5">
      <c r="B76" s="54"/>
      <c r="C76" s="54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6"/>
      <c r="I77" s="56"/>
      <c r="J77" s="57"/>
      <c r="K77" s="57"/>
      <c r="L77" s="57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2022-09-23T19:45:14Z</dcterms:modified>
  <cp:category/>
  <cp:version/>
  <cp:contentType/>
  <cp:contentStatus/>
</cp:coreProperties>
</file>