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<sst xmlns="http://schemas.openxmlformats.org/spreadsheetml/2006/main" count="90" uniqueCount="87">
  <si>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</si>
  <si>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</si>
  <si>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</si>
  <si>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</si>
  <si>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</si>
  <si>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</si>
  <si>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</si>
  <si>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</si>
  <si>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</si>
  <si>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</si>
  <si>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</si>
  <si>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</si>
  <si>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</si>
  <si>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</si>
  <si>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</si>
  <si>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</si>
  <si>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</si>
  <si>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</si>
  <si>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</si>
  <si>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</si>
  <si>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</si>
  <si>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</si>
  <si>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</si>
  <si>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</si>
  <si>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</si>
  <si>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</si>
  <si>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</si>
  <si>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</si>
  <si>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</si>
  <si>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</si>
  <si>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</si>
  <si>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</si>
  <si>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</si>
  <si>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</si>
  <si>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</si>
  <si>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</si>
  <si>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</si>
  <si>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</si>
  <si>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</si>
  <si>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</si>
  <si>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</si>
  <si>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</si>
  <si>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</si>
  <si>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</si>
  <si>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</si>
  <si>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</si>
  <si>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</si>
  <si>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</si>
  <si>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</si>
  <si>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</si>
  <si>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</si>
  <si>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</si>
  <si>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</si>
  <si>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</si>
  <si>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</si>
  <si>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</si>
  <si>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</si>
  <si>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</si>
  <si>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</si>
  <si>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</si>
  <si>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</si>
  <si>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</si>
  <si>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</si>
  <si>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</si>
  <si>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</si>
  <si>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14/09/22 - VENCIMENTO 21/09/22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</si>
  <si>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</si>
  <si>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</si>
  <si>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</si>
  <si>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</si>
  <si>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</si>
  <si>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</si>
  <si>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</si>
  <si>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</si>
  <si>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</si>
  <si>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</si>
  <si>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</si>
  <si>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</si>
  <si>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</si>
  <si>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</si>
  <si>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</si>
  <si>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</si>
  <si>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</si>
  <si>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</si>
  <si>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</si>
  <si>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5.3. Revisão de Remuneração pelo Transporte Coletivo(1)</t>
  </si>
  <si>
    <t>5.4. Revisão de Remuneração pelo Serviço Atende (2)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</si>
</sst>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382503</v>
      </c>
      <c r="C7" s="9">
        <f t="shared" si="0"/>
        <v>268177</v>
      </c>
      <c r="D7" s="9">
        <f t="shared" si="0"/>
        <v>265968</v>
      </c>
      <c r="E7" s="9">
        <f t="shared" si="0"/>
        <v>64995</v>
      </c>
      <c r="F7" s="9">
        <f t="shared" si="0"/>
        <v>223744</v>
      </c>
      <c r="G7" s="9">
        <f t="shared" si="0"/>
        <v>362931</v>
      </c>
      <c r="H7" s="9">
        <f t="shared" si="0"/>
        <v>42562</v>
      </c>
      <c r="I7" s="9">
        <f t="shared" si="0"/>
        <v>284619</v>
      </c>
      <c r="J7" s="9">
        <f t="shared" si="0"/>
        <v>224346</v>
      </c>
      <c r="K7" s="9">
        <f t="shared" si="0"/>
        <v>343903</v>
      </c>
      <c r="L7" s="9">
        <f t="shared" si="0"/>
        <v>260103</v>
      </c>
      <c r="M7" s="9">
        <f t="shared" si="0"/>
        <v>129310</v>
      </c>
      <c r="N7" s="9">
        <f t="shared" si="0"/>
        <v>81236</v>
      </c>
      <c r="O7" s="9">
        <f t="shared" si="0"/>
        <v>2934397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10872</v>
      </c>
      <c r="C8" s="11">
        <f t="shared" si="1"/>
        <v>12026</v>
      </c>
      <c r="D8" s="11">
        <f t="shared" si="1"/>
        <v>7978</v>
      </c>
      <c r="E8" s="11">
        <f t="shared" si="1"/>
        <v>1731</v>
      </c>
      <c r="F8" s="11">
        <f t="shared" si="1"/>
        <v>6343</v>
      </c>
      <c r="G8" s="11">
        <f t="shared" si="1"/>
        <v>9665</v>
      </c>
      <c r="H8" s="11">
        <f t="shared" si="1"/>
        <v>1972</v>
      </c>
      <c r="I8" s="11">
        <f t="shared" si="1"/>
        <v>13340</v>
      </c>
      <c r="J8" s="11">
        <f t="shared" si="1"/>
        <v>9074</v>
      </c>
      <c r="K8" s="11">
        <f t="shared" si="1"/>
        <v>6700</v>
      </c>
      <c r="L8" s="11">
        <f t="shared" si="1"/>
        <v>5842</v>
      </c>
      <c r="M8" s="11">
        <f t="shared" si="1"/>
        <v>4576</v>
      </c>
      <c r="N8" s="11">
        <f t="shared" si="1"/>
        <v>3640</v>
      </c>
      <c r="O8" s="11">
        <f t="shared" si="1"/>
        <v>93759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10872</v>
      </c>
      <c r="C9" s="11">
        <v>12026</v>
      </c>
      <c r="D9" s="11">
        <v>7978</v>
      </c>
      <c r="E9" s="11">
        <v>1731</v>
      </c>
      <c r="F9" s="11">
        <v>6343</v>
      </c>
      <c r="G9" s="11">
        <v>9665</v>
      </c>
      <c r="H9" s="11">
        <v>1972</v>
      </c>
      <c r="I9" s="11">
        <v>13338</v>
      </c>
      <c r="J9" s="11">
        <v>9074</v>
      </c>
      <c r="K9" s="11">
        <v>6684</v>
      </c>
      <c r="L9" s="11">
        <v>5841</v>
      </c>
      <c r="M9" s="11">
        <v>4570</v>
      </c>
      <c r="N9" s="11">
        <v>3627</v>
      </c>
      <c r="O9" s="11">
        <f>SUM(B9:N9)</f>
        <v>93721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16</v>
      </c>
      <c r="L10" s="13">
        <v>1</v>
      </c>
      <c r="M10" s="13">
        <v>6</v>
      </c>
      <c r="N10" s="13">
        <v>13</v>
      </c>
      <c r="O10" s="11">
        <f>SUM(B10:N10)</f>
        <v>38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371631</v>
      </c>
      <c r="C11" s="13">
        <v>256151</v>
      </c>
      <c r="D11" s="13">
        <v>257990</v>
      </c>
      <c r="E11" s="13">
        <v>63264</v>
      </c>
      <c r="F11" s="13">
        <v>217401</v>
      </c>
      <c r="G11" s="13">
        <v>353266</v>
      </c>
      <c r="H11" s="13">
        <v>40590</v>
      </c>
      <c r="I11" s="13">
        <v>271279</v>
      </c>
      <c r="J11" s="13">
        <v>215272</v>
      </c>
      <c r="K11" s="13">
        <v>337203</v>
      </c>
      <c r="L11" s="13">
        <v>254261</v>
      </c>
      <c r="M11" s="13">
        <v>124734</v>
      </c>
      <c r="N11" s="13">
        <v>77596</v>
      </c>
      <c r="O11" s="11">
        <f>SUM(B11:N11)</f>
        <v>2840638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66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1.23517683631911</v>
      </c>
      <c r="C16" s="19">
        <v>1.279175439025522</v>
      </c>
      <c r="D16" s="19">
        <v>1.278976401622212</v>
      </c>
      <c r="E16" s="19">
        <v>0.943106568222376</v>
      </c>
      <c r="F16" s="19">
        <v>1.382126574578668</v>
      </c>
      <c r="G16" s="19">
        <v>1.47305772103044</v>
      </c>
      <c r="H16" s="19">
        <v>1.656263013732706</v>
      </c>
      <c r="I16" s="19">
        <v>1.212015669260122</v>
      </c>
      <c r="J16" s="19">
        <v>1.357183550839828</v>
      </c>
      <c r="K16" s="19">
        <v>1.197498542658042</v>
      </c>
      <c r="L16" s="19">
        <v>1.264858158331038</v>
      </c>
      <c r="M16" s="19">
        <v>1.260399231860586</v>
      </c>
      <c r="N16" s="19">
        <v>1.134993840277657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67</v>
      </c>
      <c r="B18" s="24">
        <f aca="true" t="shared" si="2" ref="B18:N18">SUM(B19:B27)</f>
        <v>1526016.5199999998</v>
      </c>
      <c r="C18" s="24">
        <f t="shared" si="2"/>
        <v>1119227.85</v>
      </c>
      <c r="D18" s="24">
        <f t="shared" si="2"/>
        <v>962503.8599999999</v>
      </c>
      <c r="E18" s="24">
        <f t="shared" si="2"/>
        <v>302752.69</v>
      </c>
      <c r="F18" s="24">
        <f t="shared" si="2"/>
        <v>1010417.0399999999</v>
      </c>
      <c r="G18" s="24">
        <f t="shared" si="2"/>
        <v>1460691.4600000002</v>
      </c>
      <c r="H18" s="24">
        <f t="shared" si="2"/>
        <v>255422.54000000004</v>
      </c>
      <c r="I18" s="24">
        <f t="shared" si="2"/>
        <v>1129566.8800000004</v>
      </c>
      <c r="J18" s="24">
        <f t="shared" si="2"/>
        <v>988034.2499999999</v>
      </c>
      <c r="K18" s="24">
        <f t="shared" si="2"/>
        <v>1288334.18</v>
      </c>
      <c r="L18" s="24">
        <f t="shared" si="2"/>
        <v>1177429.2999999998</v>
      </c>
      <c r="M18" s="24">
        <f t="shared" si="2"/>
        <v>673315.11</v>
      </c>
      <c r="N18" s="24">
        <f t="shared" si="2"/>
        <v>340324.36</v>
      </c>
      <c r="O18" s="24">
        <f>O19+O20+O21+O22+O23+O24+O25+O27</f>
        <v>12230400.47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1123181.81</v>
      </c>
      <c r="C19" s="30">
        <f t="shared" si="3"/>
        <v>813514.93</v>
      </c>
      <c r="D19" s="30">
        <f t="shared" si="3"/>
        <v>707581.27</v>
      </c>
      <c r="E19" s="30">
        <f t="shared" si="3"/>
        <v>295395.78</v>
      </c>
      <c r="F19" s="30">
        <f t="shared" si="3"/>
        <v>689937</v>
      </c>
      <c r="G19" s="30">
        <f t="shared" si="3"/>
        <v>920828.53</v>
      </c>
      <c r="H19" s="30">
        <f t="shared" si="3"/>
        <v>144987.45</v>
      </c>
      <c r="I19" s="30">
        <f t="shared" si="3"/>
        <v>857300.89</v>
      </c>
      <c r="J19" s="30">
        <f t="shared" si="3"/>
        <v>679678.64</v>
      </c>
      <c r="K19" s="30">
        <f t="shared" si="3"/>
        <v>984835.02</v>
      </c>
      <c r="L19" s="30">
        <f t="shared" si="3"/>
        <v>848117.85</v>
      </c>
      <c r="M19" s="30">
        <f t="shared" si="3"/>
        <v>486541.81</v>
      </c>
      <c r="N19" s="30">
        <f t="shared" si="3"/>
        <v>276096.79</v>
      </c>
      <c r="O19" s="30">
        <f>SUM(B19:N19)</f>
        <v>8827997.77</v>
      </c>
    </row>
    <row r="20" spans="1:23" ht="18.75" customHeight="1">
      <c r="A20" s="26" t="s">
        <v>35</v>
      </c>
      <c r="B20" s="30">
        <f>IF(B16&lt;&gt;0,ROUND((B16-1)*B19,2),0)</f>
        <v>264146.34</v>
      </c>
      <c r="C20" s="30">
        <f aca="true" t="shared" si="4" ref="C20:N20">IF(C16&lt;&gt;0,ROUND((C16-1)*C19,2),0)</f>
        <v>227113.39</v>
      </c>
      <c r="D20" s="30">
        <f t="shared" si="4"/>
        <v>197398.48</v>
      </c>
      <c r="E20" s="30">
        <f t="shared" si="4"/>
        <v>-16806.08</v>
      </c>
      <c r="F20" s="30">
        <f t="shared" si="4"/>
        <v>263643.26</v>
      </c>
      <c r="G20" s="30">
        <f t="shared" si="4"/>
        <v>435605.05</v>
      </c>
      <c r="H20" s="30">
        <f t="shared" si="4"/>
        <v>95149.9</v>
      </c>
      <c r="I20" s="30">
        <f t="shared" si="4"/>
        <v>181761.22</v>
      </c>
      <c r="J20" s="30">
        <f t="shared" si="4"/>
        <v>242770.03</v>
      </c>
      <c r="K20" s="30">
        <f t="shared" si="4"/>
        <v>194503.48</v>
      </c>
      <c r="L20" s="30">
        <f t="shared" si="4"/>
        <v>224630.93</v>
      </c>
      <c r="M20" s="30">
        <f t="shared" si="4"/>
        <v>126695.11</v>
      </c>
      <c r="N20" s="30">
        <f t="shared" si="4"/>
        <v>37271.37</v>
      </c>
      <c r="O20" s="30">
        <f aca="true" t="shared" si="5" ref="O19:O27">SUM(B20:N20)</f>
        <v>2473882.48</v>
      </c>
      <c r="W20" s="62"/>
    </row>
    <row r="21" spans="1:15" ht="18.75" customHeight="1">
      <c r="A21" s="26" t="s">
        <v>36</v>
      </c>
      <c r="B21" s="30">
        <v>72546.94</v>
      </c>
      <c r="C21" s="30">
        <v>48853.6</v>
      </c>
      <c r="D21" s="30">
        <v>30341.35</v>
      </c>
      <c r="E21" s="30">
        <v>12953.36</v>
      </c>
      <c r="F21" s="30">
        <v>36499.8</v>
      </c>
      <c r="G21" s="30">
        <v>58143.11</v>
      </c>
      <c r="H21" s="30">
        <v>6739.85</v>
      </c>
      <c r="I21" s="30">
        <v>45122.93</v>
      </c>
      <c r="J21" s="30">
        <v>41865.23</v>
      </c>
      <c r="K21" s="30">
        <v>64049.16</v>
      </c>
      <c r="L21" s="30">
        <v>60031.46</v>
      </c>
      <c r="M21" s="30">
        <v>28177.61</v>
      </c>
      <c r="N21" s="30">
        <v>16079.77</v>
      </c>
      <c r="O21" s="30">
        <f t="shared" si="5"/>
        <v>521404.17</v>
      </c>
    </row>
    <row r="22" spans="1:15" ht="18.75" customHeight="1">
      <c r="A22" s="26" t="s">
        <v>37</v>
      </c>
      <c r="B22" s="30">
        <v>3574.14</v>
      </c>
      <c r="C22" s="30">
        <v>3574.14</v>
      </c>
      <c r="D22" s="30">
        <v>1787.07</v>
      </c>
      <c r="E22" s="30">
        <v>1787.07</v>
      </c>
      <c r="F22" s="30">
        <v>1787.07</v>
      </c>
      <c r="G22" s="30">
        <v>1787.07</v>
      </c>
      <c r="H22" s="30">
        <v>1787.07</v>
      </c>
      <c r="I22" s="30">
        <v>1787.07</v>
      </c>
      <c r="J22" s="30">
        <v>1787.07</v>
      </c>
      <c r="K22" s="30">
        <v>1787.07</v>
      </c>
      <c r="L22" s="30">
        <v>1787.07</v>
      </c>
      <c r="M22" s="30">
        <v>1787.07</v>
      </c>
      <c r="N22" s="30">
        <v>1787.07</v>
      </c>
      <c r="O22" s="30">
        <f t="shared" si="5"/>
        <v>26806.05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-7435.5</v>
      </c>
      <c r="E23" s="30">
        <v>0</v>
      </c>
      <c r="F23" s="30">
        <v>-10591.66</v>
      </c>
      <c r="G23" s="30">
        <v>0</v>
      </c>
      <c r="H23" s="30">
        <v>-2174.31</v>
      </c>
      <c r="I23" s="30">
        <v>0</v>
      </c>
      <c r="J23" s="30">
        <v>-6407.91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-26609.38</v>
      </c>
    </row>
    <row r="24" spans="1:26" ht="18.75" customHeight="1">
      <c r="A24" s="26" t="s">
        <v>68</v>
      </c>
      <c r="B24" s="30">
        <v>1138.74</v>
      </c>
      <c r="C24" s="30">
        <v>850.69</v>
      </c>
      <c r="D24" s="30">
        <v>721.47</v>
      </c>
      <c r="E24" s="30">
        <v>228.82</v>
      </c>
      <c r="F24" s="30">
        <v>761.85</v>
      </c>
      <c r="G24" s="30">
        <v>1101.05</v>
      </c>
      <c r="H24" s="30">
        <v>191.14</v>
      </c>
      <c r="I24" s="30">
        <v>845.3</v>
      </c>
      <c r="J24" s="30">
        <v>745.7</v>
      </c>
      <c r="K24" s="30">
        <v>969.14</v>
      </c>
      <c r="L24" s="30">
        <v>882.99</v>
      </c>
      <c r="M24" s="30">
        <v>500.72</v>
      </c>
      <c r="N24" s="30">
        <v>253.05</v>
      </c>
      <c r="O24" s="30">
        <f t="shared" si="5"/>
        <v>9190.66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69</v>
      </c>
      <c r="B25" s="30">
        <v>986.48</v>
      </c>
      <c r="C25" s="30">
        <v>734.49</v>
      </c>
      <c r="D25" s="30">
        <v>644.15</v>
      </c>
      <c r="E25" s="30">
        <v>196.77</v>
      </c>
      <c r="F25" s="30">
        <v>648.24</v>
      </c>
      <c r="G25" s="30">
        <v>873.3</v>
      </c>
      <c r="H25" s="30">
        <v>161.72</v>
      </c>
      <c r="I25" s="30">
        <v>683.29</v>
      </c>
      <c r="J25" s="30">
        <v>652.27</v>
      </c>
      <c r="K25" s="30">
        <v>839.57</v>
      </c>
      <c r="L25" s="30">
        <v>745.22</v>
      </c>
      <c r="M25" s="30">
        <v>421.81</v>
      </c>
      <c r="N25" s="30">
        <v>221.02</v>
      </c>
      <c r="O25" s="30">
        <f t="shared" si="5"/>
        <v>7808.330000000002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70</v>
      </c>
      <c r="B26" s="30">
        <v>460.18</v>
      </c>
      <c r="C26" s="30">
        <v>342.62</v>
      </c>
      <c r="D26" s="30">
        <v>300.5</v>
      </c>
      <c r="E26" s="30">
        <v>91.79</v>
      </c>
      <c r="F26" s="30">
        <v>302.39</v>
      </c>
      <c r="G26" s="30">
        <v>407.38</v>
      </c>
      <c r="H26" s="30">
        <v>75.44</v>
      </c>
      <c r="I26" s="30">
        <v>316.85</v>
      </c>
      <c r="J26" s="30">
        <v>304.9</v>
      </c>
      <c r="K26" s="30">
        <v>386</v>
      </c>
      <c r="L26" s="30">
        <v>347.65</v>
      </c>
      <c r="M26" s="30">
        <v>196.77</v>
      </c>
      <c r="N26" s="30">
        <v>103.1</v>
      </c>
      <c r="O26" s="30">
        <f t="shared" si="5"/>
        <v>3635.57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71</v>
      </c>
      <c r="B27" s="30">
        <v>59981.89</v>
      </c>
      <c r="C27" s="30">
        <v>24243.99</v>
      </c>
      <c r="D27" s="30">
        <v>31165.07</v>
      </c>
      <c r="E27" s="30">
        <v>8905.18</v>
      </c>
      <c r="F27" s="30">
        <v>27429.09</v>
      </c>
      <c r="G27" s="30">
        <v>41945.97</v>
      </c>
      <c r="H27" s="30">
        <v>8504.28</v>
      </c>
      <c r="I27" s="30">
        <v>41749.33</v>
      </c>
      <c r="J27" s="30">
        <v>26638.32</v>
      </c>
      <c r="K27" s="30">
        <v>40964.74</v>
      </c>
      <c r="L27" s="30">
        <v>40886.13</v>
      </c>
      <c r="M27" s="30">
        <v>28994.21</v>
      </c>
      <c r="N27" s="30">
        <v>8512.19</v>
      </c>
      <c r="O27" s="30">
        <f t="shared" si="5"/>
        <v>389920.39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72</v>
      </c>
      <c r="B29" s="30">
        <f aca="true" t="shared" si="6" ref="B29:O29">+B30+B32+B52+B53+B56-B57</f>
        <v>-54168.9</v>
      </c>
      <c r="C29" s="30">
        <f>+C30+C32+C52+C53+C56-C57</f>
        <v>-57644.76</v>
      </c>
      <c r="D29" s="30">
        <f t="shared" si="6"/>
        <v>-39115.03</v>
      </c>
      <c r="E29" s="30">
        <f t="shared" si="6"/>
        <v>-8888.81</v>
      </c>
      <c r="F29" s="30">
        <f t="shared" si="6"/>
        <v>-32145.57</v>
      </c>
      <c r="G29" s="30">
        <f t="shared" si="6"/>
        <v>-48648.520000000004</v>
      </c>
      <c r="H29" s="30">
        <f t="shared" si="6"/>
        <v>-9739.63</v>
      </c>
      <c r="I29" s="30">
        <f t="shared" si="6"/>
        <v>-63387.619999999995</v>
      </c>
      <c r="J29" s="30">
        <f t="shared" si="6"/>
        <v>-44072.15</v>
      </c>
      <c r="K29" s="30">
        <f t="shared" si="6"/>
        <v>-34798.619999999995</v>
      </c>
      <c r="L29" s="30">
        <f t="shared" si="6"/>
        <v>-30610.4</v>
      </c>
      <c r="M29" s="30">
        <f t="shared" si="6"/>
        <v>-22892.33</v>
      </c>
      <c r="N29" s="30">
        <f t="shared" si="6"/>
        <v>-17365.93</v>
      </c>
      <c r="O29" s="30">
        <f t="shared" si="6"/>
        <v>-463478.26999999996</v>
      </c>
    </row>
    <row r="30" spans="1:15" ht="18.75" customHeight="1">
      <c r="A30" s="26" t="s">
        <v>39</v>
      </c>
      <c r="B30" s="31">
        <f>+B31</f>
        <v>-47836.8</v>
      </c>
      <c r="C30" s="31">
        <f>+C31</f>
        <v>-52914.4</v>
      </c>
      <c r="D30" s="31">
        <f aca="true" t="shared" si="7" ref="D30:O30">+D31</f>
        <v>-35103.2</v>
      </c>
      <c r="E30" s="31">
        <f t="shared" si="7"/>
        <v>-7616.4</v>
      </c>
      <c r="F30" s="31">
        <f t="shared" si="7"/>
        <v>-27909.2</v>
      </c>
      <c r="G30" s="31">
        <f t="shared" si="7"/>
        <v>-42526</v>
      </c>
      <c r="H30" s="31">
        <f t="shared" si="7"/>
        <v>-8676.8</v>
      </c>
      <c r="I30" s="31">
        <f t="shared" si="7"/>
        <v>-58687.2</v>
      </c>
      <c r="J30" s="31">
        <f t="shared" si="7"/>
        <v>-39925.6</v>
      </c>
      <c r="K30" s="31">
        <f t="shared" si="7"/>
        <v>-29409.6</v>
      </c>
      <c r="L30" s="31">
        <f t="shared" si="7"/>
        <v>-25700.4</v>
      </c>
      <c r="M30" s="31">
        <f t="shared" si="7"/>
        <v>-20108</v>
      </c>
      <c r="N30" s="31">
        <f t="shared" si="7"/>
        <v>-15958.8</v>
      </c>
      <c r="O30" s="31">
        <f t="shared" si="7"/>
        <v>-412372.39999999997</v>
      </c>
    </row>
    <row r="31" spans="1:26" ht="18.75" customHeight="1">
      <c r="A31" s="27" t="s">
        <v>40</v>
      </c>
      <c r="B31" s="16">
        <f>ROUND((-B9)*$G$3,2)</f>
        <v>-47836.8</v>
      </c>
      <c r="C31" s="16">
        <f aca="true" t="shared" si="8" ref="C31:N31">ROUND((-C9)*$G$3,2)</f>
        <v>-52914.4</v>
      </c>
      <c r="D31" s="16">
        <f t="shared" si="8"/>
        <v>-35103.2</v>
      </c>
      <c r="E31" s="16">
        <f t="shared" si="8"/>
        <v>-7616.4</v>
      </c>
      <c r="F31" s="16">
        <f t="shared" si="8"/>
        <v>-27909.2</v>
      </c>
      <c r="G31" s="16">
        <f t="shared" si="8"/>
        <v>-42526</v>
      </c>
      <c r="H31" s="16">
        <f t="shared" si="8"/>
        <v>-8676.8</v>
      </c>
      <c r="I31" s="16">
        <f t="shared" si="8"/>
        <v>-58687.2</v>
      </c>
      <c r="J31" s="16">
        <f t="shared" si="8"/>
        <v>-39925.6</v>
      </c>
      <c r="K31" s="16">
        <f t="shared" si="8"/>
        <v>-29409.6</v>
      </c>
      <c r="L31" s="16">
        <f t="shared" si="8"/>
        <v>-25700.4</v>
      </c>
      <c r="M31" s="16">
        <f t="shared" si="8"/>
        <v>-20108</v>
      </c>
      <c r="N31" s="16">
        <f t="shared" si="8"/>
        <v>-15958.8</v>
      </c>
      <c r="O31" s="32">
        <f aca="true" t="shared" si="9" ref="O31:O57">SUM(B31:N31)</f>
        <v>-412372.39999999997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-6332.1</v>
      </c>
      <c r="C32" s="31">
        <f aca="true" t="shared" si="10" ref="C32:O32">SUM(C33:C50)</f>
        <v>-4730.36</v>
      </c>
      <c r="D32" s="31">
        <f t="shared" si="10"/>
        <v>-4011.83</v>
      </c>
      <c r="E32" s="31">
        <f t="shared" si="10"/>
        <v>-1272.41</v>
      </c>
      <c r="F32" s="31">
        <f t="shared" si="10"/>
        <v>-4236.37</v>
      </c>
      <c r="G32" s="31">
        <f t="shared" si="10"/>
        <v>-6122.52</v>
      </c>
      <c r="H32" s="31">
        <f t="shared" si="10"/>
        <v>-1062.83</v>
      </c>
      <c r="I32" s="31">
        <f t="shared" si="10"/>
        <v>-4700.42</v>
      </c>
      <c r="J32" s="31">
        <f t="shared" si="10"/>
        <v>-4146.55</v>
      </c>
      <c r="K32" s="31">
        <f t="shared" si="10"/>
        <v>-5389.02</v>
      </c>
      <c r="L32" s="31">
        <f t="shared" si="10"/>
        <v>-4910</v>
      </c>
      <c r="M32" s="31">
        <f t="shared" si="10"/>
        <v>-2784.33</v>
      </c>
      <c r="N32" s="31">
        <f t="shared" si="10"/>
        <v>-1407.13</v>
      </c>
      <c r="O32" s="31">
        <f t="shared" si="10"/>
        <v>-51105.87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73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74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-6332.1</v>
      </c>
      <c r="C41" s="33">
        <v>-4730.36</v>
      </c>
      <c r="D41" s="33">
        <v>-4011.83</v>
      </c>
      <c r="E41" s="33">
        <v>-1272.41</v>
      </c>
      <c r="F41" s="33">
        <v>-4236.37</v>
      </c>
      <c r="G41" s="33">
        <v>-6122.52</v>
      </c>
      <c r="H41" s="33">
        <v>-1062.83</v>
      </c>
      <c r="I41" s="33">
        <v>-4700.42</v>
      </c>
      <c r="J41" s="33">
        <v>-4146.55</v>
      </c>
      <c r="K41" s="33">
        <v>-5389.02</v>
      </c>
      <c r="L41" s="33">
        <v>-4910</v>
      </c>
      <c r="M41" s="33">
        <v>-2784.33</v>
      </c>
      <c r="N41" s="33">
        <v>-1407.13</v>
      </c>
      <c r="O41" s="33">
        <f t="shared" si="9"/>
        <v>-51105.87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78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79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80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81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82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83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84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85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86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48</v>
      </c>
      <c r="B55" s="36">
        <f aca="true" t="shared" si="12" ref="B55:N55">+B18+B29</f>
        <v>1471847.6199999999</v>
      </c>
      <c r="C55" s="36">
        <f t="shared" si="12"/>
        <v>1061583.09</v>
      </c>
      <c r="D55" s="36">
        <f t="shared" si="12"/>
        <v>923388.8299999998</v>
      </c>
      <c r="E55" s="36">
        <f t="shared" si="12"/>
        <v>293863.88</v>
      </c>
      <c r="F55" s="36">
        <f t="shared" si="12"/>
        <v>978271.47</v>
      </c>
      <c r="G55" s="36">
        <f t="shared" si="12"/>
        <v>1412042.9400000002</v>
      </c>
      <c r="H55" s="36">
        <f t="shared" si="12"/>
        <v>245682.91000000003</v>
      </c>
      <c r="I55" s="36">
        <f t="shared" si="12"/>
        <v>1066179.2600000002</v>
      </c>
      <c r="J55" s="36">
        <f t="shared" si="12"/>
        <v>943962.0999999999</v>
      </c>
      <c r="K55" s="36">
        <f t="shared" si="12"/>
        <v>1253535.56</v>
      </c>
      <c r="L55" s="36">
        <f t="shared" si="12"/>
        <v>1146818.9</v>
      </c>
      <c r="M55" s="36">
        <f t="shared" si="12"/>
        <v>650422.78</v>
      </c>
      <c r="N55" s="36">
        <f t="shared" si="12"/>
        <v>322958.43</v>
      </c>
      <c r="O55" s="36">
        <f>SUM(B55:N55)</f>
        <v>11770557.77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49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50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52</v>
      </c>
      <c r="B61" s="51">
        <f aca="true" t="shared" si="13" ref="B61:O61">SUM(B62:B72)</f>
        <v>1471847.6199999999</v>
      </c>
      <c r="C61" s="51">
        <f t="shared" si="13"/>
        <v>1061583.08</v>
      </c>
      <c r="D61" s="51">
        <f t="shared" si="13"/>
        <v>923388.82</v>
      </c>
      <c r="E61" s="51">
        <f t="shared" si="13"/>
        <v>293863.88</v>
      </c>
      <c r="F61" s="51">
        <f t="shared" si="13"/>
        <v>978271.47</v>
      </c>
      <c r="G61" s="51">
        <f t="shared" si="13"/>
        <v>1412042.94</v>
      </c>
      <c r="H61" s="51">
        <f t="shared" si="13"/>
        <v>245682.92</v>
      </c>
      <c r="I61" s="51">
        <f t="shared" si="13"/>
        <v>1066179.26</v>
      </c>
      <c r="J61" s="51">
        <f t="shared" si="13"/>
        <v>943962.1</v>
      </c>
      <c r="K61" s="51">
        <f t="shared" si="13"/>
        <v>1253535.56</v>
      </c>
      <c r="L61" s="51">
        <f t="shared" si="13"/>
        <v>1146818.9</v>
      </c>
      <c r="M61" s="51">
        <f t="shared" si="13"/>
        <v>650422.78</v>
      </c>
      <c r="N61" s="51">
        <f t="shared" si="13"/>
        <v>322958.43</v>
      </c>
      <c r="O61" s="36">
        <f t="shared" si="13"/>
        <v>11770557.759999996</v>
      </c>
      <c r="Q61"/>
    </row>
    <row r="62" spans="1:18" ht="18.75" customHeight="1">
      <c r="A62" s="26" t="s">
        <v>53</v>
      </c>
      <c r="B62" s="51">
        <v>1210652.46</v>
      </c>
      <c r="C62" s="51">
        <v>771128.13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1981780.5899999999</v>
      </c>
      <c r="P62"/>
      <c r="Q62"/>
      <c r="R62" s="43"/>
    </row>
    <row r="63" spans="1:16" ht="18.75" customHeight="1">
      <c r="A63" s="26" t="s">
        <v>54</v>
      </c>
      <c r="B63" s="51">
        <v>261195.16</v>
      </c>
      <c r="C63" s="51">
        <v>290454.95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551650.11</v>
      </c>
      <c r="P63"/>
    </row>
    <row r="64" spans="1:17" ht="18.75" customHeight="1">
      <c r="A64" s="26" t="s">
        <v>55</v>
      </c>
      <c r="B64" s="52">
        <v>0</v>
      </c>
      <c r="C64" s="52">
        <v>0</v>
      </c>
      <c r="D64" s="31">
        <v>923388.82</v>
      </c>
      <c r="E64" s="52">
        <v>0</v>
      </c>
      <c r="F64" s="52">
        <v>0</v>
      </c>
      <c r="G64" s="52">
        <v>0</v>
      </c>
      <c r="H64" s="51">
        <v>245682.92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1169071.74</v>
      </c>
      <c r="Q64"/>
    </row>
    <row r="65" spans="1:18" ht="18.75" customHeight="1">
      <c r="A65" s="26" t="s">
        <v>56</v>
      </c>
      <c r="B65" s="52">
        <v>0</v>
      </c>
      <c r="C65" s="52">
        <v>0</v>
      </c>
      <c r="D65" s="52">
        <v>0</v>
      </c>
      <c r="E65" s="31">
        <v>293863.88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293863.88</v>
      </c>
      <c r="R65"/>
    </row>
    <row r="66" spans="1:19" ht="18.75" customHeight="1">
      <c r="A66" s="26" t="s">
        <v>57</v>
      </c>
      <c r="B66" s="52">
        <v>0</v>
      </c>
      <c r="C66" s="52">
        <v>0</v>
      </c>
      <c r="D66" s="52">
        <v>0</v>
      </c>
      <c r="E66" s="52">
        <v>0</v>
      </c>
      <c r="F66" s="31">
        <v>978271.47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978271.47</v>
      </c>
      <c r="S66"/>
    </row>
    <row r="67" spans="1:20" ht="18.75" customHeight="1">
      <c r="A67" s="26" t="s">
        <v>58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1412042.94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1412042.94</v>
      </c>
      <c r="T67"/>
    </row>
    <row r="68" spans="1:21" ht="18.75" customHeight="1">
      <c r="A68" s="26" t="s">
        <v>59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1066179.26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1066179.26</v>
      </c>
      <c r="U68"/>
    </row>
    <row r="69" spans="1:22" ht="18.75" customHeight="1">
      <c r="A69" s="26" t="s">
        <v>60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943962.1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943962.1</v>
      </c>
      <c r="V69"/>
    </row>
    <row r="70" spans="1:23" ht="18.75" customHeight="1">
      <c r="A70" s="26" t="s">
        <v>61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1253535.56</v>
      </c>
      <c r="L70" s="31">
        <v>1146818.9</v>
      </c>
      <c r="M70" s="52">
        <v>0</v>
      </c>
      <c r="N70" s="52">
        <v>0</v>
      </c>
      <c r="O70" s="36">
        <f t="shared" si="14"/>
        <v>2400354.46</v>
      </c>
      <c r="P70"/>
      <c r="W70"/>
    </row>
    <row r="71" spans="1:25" ht="18.75" customHeight="1">
      <c r="A71" s="26" t="s">
        <v>62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650422.78</v>
      </c>
      <c r="N71" s="52">
        <v>0</v>
      </c>
      <c r="O71" s="36">
        <f t="shared" si="14"/>
        <v>650422.78</v>
      </c>
      <c r="R71"/>
      <c r="Y71"/>
    </row>
    <row r="72" spans="1:26" ht="18.75" customHeight="1">
      <c r="A72" s="38" t="s">
        <v>63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322958.43</v>
      </c>
      <c r="O72" s="55">
        <f t="shared" si="14"/>
        <v>322958.43</v>
      </c>
      <c r="P72"/>
      <c r="S72"/>
      <c r="Z72"/>
    </row>
    <row r="73" spans="1:12" ht="21" customHeight="1">
      <c r="A73" s="56" t="s">
        <v>51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2022-09-20T18:09:16Z</dcterms:modified>
  <cp:category/>
  <cp:version/>
  <cp:contentType/>
  <cp:contentStatus/>
</cp:coreProperties>
</file>