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<sst xmlns="http://schemas.openxmlformats.org/spreadsheetml/2006/main" count="90" uniqueCount="87">
  <si>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</si>
  <si>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</si>
  <si>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</si>
  <si>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</si>
  <si>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</si>
  <si>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</si>
  <si>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</si>
  <si>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</si>
  <si>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</si>
  <si>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</si>
  <si>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</si>
  <si>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</si>
  <si>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</si>
  <si>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</si>
  <si>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</si>
  <si>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</si>
  <si>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</si>
  <si>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</si>
  <si>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</si>
  <si>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</si>
  <si>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</si>
  <si>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</si>
  <si>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</si>
  <si>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</si>
  <si>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</si>
  <si>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</si>
  <si>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</si>
  <si>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</si>
  <si>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</si>
  <si>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</si>
  <si>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</si>
  <si>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</si>
  <si>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</si>
  <si>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</si>
  <si>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</si>
  <si>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</si>
  <si>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</si>
  <si>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</si>
  <si>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</si>
  <si>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</si>
  <si>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</si>
  <si>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</si>
  <si>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</si>
  <si>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</si>
  <si>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</si>
  <si>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</si>
  <si>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</si>
  <si>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</si>
  <si>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</si>
  <si>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</si>
  <si>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</si>
  <si>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</si>
  <si>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</si>
  <si>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</si>
  <si>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</si>
  <si>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</si>
  <si>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</si>
  <si>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</si>
  <si>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</si>
  <si>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</si>
  <si>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</si>
  <si>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</si>
  <si>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</si>
  <si>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</si>
  <si>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13/09/22 - VENCIMENTO 20/09/22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</si>
  <si>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</si>
  <si>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</si>
  <si>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</si>
  <si>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</si>
  <si>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</si>
  <si>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</si>
  <si>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</si>
  <si>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</si>
  <si>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</si>
  <si>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</si>
  <si>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</si>
  <si>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</si>
  <si>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</si>
  <si>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</si>
  <si>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</si>
  <si>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</si>
  <si>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</si>
  <si>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</si>
  <si>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</si>
  <si>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Coletivo(1)</t>
  </si>
  <si>
    <t>5.4. Revisão de Remuneração pelo Serviço Atende (2)</t>
  </si>
  <si>
    <t>Nota: (1) Revisão remuneração equipamentos embarcados Wi-FI, período de set/21 a abr/22.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</si>
</sst>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387820</v>
      </c>
      <c r="C7" s="9">
        <f t="shared" si="0"/>
        <v>272922</v>
      </c>
      <c r="D7" s="9">
        <f t="shared" si="0"/>
        <v>272942</v>
      </c>
      <c r="E7" s="9">
        <f t="shared" si="0"/>
        <v>68340</v>
      </c>
      <c r="F7" s="9">
        <f t="shared" si="0"/>
        <v>229719</v>
      </c>
      <c r="G7" s="9">
        <f t="shared" si="0"/>
        <v>372329</v>
      </c>
      <c r="H7" s="9">
        <f t="shared" si="0"/>
        <v>44799</v>
      </c>
      <c r="I7" s="9">
        <f t="shared" si="0"/>
        <v>298561</v>
      </c>
      <c r="J7" s="9">
        <f t="shared" si="0"/>
        <v>233718</v>
      </c>
      <c r="K7" s="9">
        <f t="shared" si="0"/>
        <v>347397</v>
      </c>
      <c r="L7" s="9">
        <f t="shared" si="0"/>
        <v>273735</v>
      </c>
      <c r="M7" s="9">
        <f t="shared" si="0"/>
        <v>134521</v>
      </c>
      <c r="N7" s="9">
        <f t="shared" si="0"/>
        <v>83731</v>
      </c>
      <c r="O7" s="9">
        <f t="shared" si="0"/>
        <v>3020534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11570</v>
      </c>
      <c r="C8" s="11">
        <f t="shared" si="1"/>
        <v>12335</v>
      </c>
      <c r="D8" s="11">
        <f t="shared" si="1"/>
        <v>8696</v>
      </c>
      <c r="E8" s="11">
        <f t="shared" si="1"/>
        <v>1951</v>
      </c>
      <c r="F8" s="11">
        <f t="shared" si="1"/>
        <v>6885</v>
      </c>
      <c r="G8" s="11">
        <f t="shared" si="1"/>
        <v>10290</v>
      </c>
      <c r="H8" s="11">
        <f t="shared" si="1"/>
        <v>2001</v>
      </c>
      <c r="I8" s="11">
        <f t="shared" si="1"/>
        <v>14210</v>
      </c>
      <c r="J8" s="11">
        <f t="shared" si="1"/>
        <v>9641</v>
      </c>
      <c r="K8" s="11">
        <f t="shared" si="1"/>
        <v>7289</v>
      </c>
      <c r="L8" s="11">
        <f t="shared" si="1"/>
        <v>6352</v>
      </c>
      <c r="M8" s="11">
        <f t="shared" si="1"/>
        <v>4900</v>
      </c>
      <c r="N8" s="11">
        <f t="shared" si="1"/>
        <v>3732</v>
      </c>
      <c r="O8" s="11">
        <f t="shared" si="1"/>
        <v>99852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11570</v>
      </c>
      <c r="C9" s="11">
        <v>12335</v>
      </c>
      <c r="D9" s="11">
        <v>8696</v>
      </c>
      <c r="E9" s="11">
        <v>1951</v>
      </c>
      <c r="F9" s="11">
        <v>6885</v>
      </c>
      <c r="G9" s="11">
        <v>10290</v>
      </c>
      <c r="H9" s="11">
        <v>2001</v>
      </c>
      <c r="I9" s="11">
        <v>14205</v>
      </c>
      <c r="J9" s="11">
        <v>9641</v>
      </c>
      <c r="K9" s="11">
        <v>7277</v>
      </c>
      <c r="L9" s="11">
        <v>6352</v>
      </c>
      <c r="M9" s="11">
        <v>4899</v>
      </c>
      <c r="N9" s="11">
        <v>3723</v>
      </c>
      <c r="O9" s="11">
        <f>SUM(B9:N9)</f>
        <v>99825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12</v>
      </c>
      <c r="L10" s="13">
        <v>0</v>
      </c>
      <c r="M10" s="13">
        <v>1</v>
      </c>
      <c r="N10" s="13">
        <v>9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376250</v>
      </c>
      <c r="C11" s="13">
        <v>260587</v>
      </c>
      <c r="D11" s="13">
        <v>264246</v>
      </c>
      <c r="E11" s="13">
        <v>66389</v>
      </c>
      <c r="F11" s="13">
        <v>222834</v>
      </c>
      <c r="G11" s="13">
        <v>362039</v>
      </c>
      <c r="H11" s="13">
        <v>42798</v>
      </c>
      <c r="I11" s="13">
        <v>284351</v>
      </c>
      <c r="J11" s="13">
        <v>224077</v>
      </c>
      <c r="K11" s="13">
        <v>340108</v>
      </c>
      <c r="L11" s="13">
        <v>267383</v>
      </c>
      <c r="M11" s="13">
        <v>129621</v>
      </c>
      <c r="N11" s="13">
        <v>79999</v>
      </c>
      <c r="O11" s="11">
        <f>SUM(B11:N11)</f>
        <v>2920682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1.216977401343347</v>
      </c>
      <c r="C16" s="19">
        <v>1.251200656820968</v>
      </c>
      <c r="D16" s="19">
        <v>1.262158488799487</v>
      </c>
      <c r="E16" s="19">
        <v>0.91023483116032</v>
      </c>
      <c r="F16" s="19">
        <v>1.357622935005193</v>
      </c>
      <c r="G16" s="19">
        <v>1.44096390078424</v>
      </c>
      <c r="H16" s="19">
        <v>1.596580406100286</v>
      </c>
      <c r="I16" s="19">
        <v>1.162129197050407</v>
      </c>
      <c r="J16" s="19">
        <v>1.305284494145831</v>
      </c>
      <c r="K16" s="19">
        <v>1.171334018544734</v>
      </c>
      <c r="L16" s="19">
        <v>1.212950250240084</v>
      </c>
      <c r="M16" s="19">
        <v>1.218011285689512</v>
      </c>
      <c r="N16" s="19">
        <v>1.109758467672493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1524105.9699999997</v>
      </c>
      <c r="C18" s="24">
        <f t="shared" si="2"/>
        <v>1113376.6700000002</v>
      </c>
      <c r="D18" s="24">
        <f t="shared" si="2"/>
        <v>974749.34</v>
      </c>
      <c r="E18" s="24">
        <f t="shared" si="2"/>
        <v>306943.1</v>
      </c>
      <c r="F18" s="24">
        <f t="shared" si="2"/>
        <v>1019465.3</v>
      </c>
      <c r="G18" s="24">
        <f t="shared" si="2"/>
        <v>1466087.51</v>
      </c>
      <c r="H18" s="24">
        <f t="shared" si="2"/>
        <v>259113.03000000003</v>
      </c>
      <c r="I18" s="24">
        <f t="shared" si="2"/>
        <v>1135809.1500000001</v>
      </c>
      <c r="J18" s="24">
        <f t="shared" si="2"/>
        <v>988688.76</v>
      </c>
      <c r="K18" s="24">
        <f t="shared" si="2"/>
        <v>1272065.9500000002</v>
      </c>
      <c r="L18" s="24">
        <f t="shared" si="2"/>
        <v>1187912.5399999998</v>
      </c>
      <c r="M18" s="24">
        <f t="shared" si="2"/>
        <v>676566.13</v>
      </c>
      <c r="N18" s="24">
        <f t="shared" si="2"/>
        <v>342711.94</v>
      </c>
      <c r="O18" s="24">
        <f>O19+O20+O21+O22+O23+O24+O25+O27</f>
        <v>12263959.820000002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34</v>
      </c>
      <c r="B19" s="30">
        <f aca="true" t="shared" si="3" ref="B19:N19">ROUND((B13+B14)*B7,2)</f>
        <v>1138794.65</v>
      </c>
      <c r="C19" s="30">
        <f t="shared" si="3"/>
        <v>827908.89</v>
      </c>
      <c r="D19" s="30">
        <f t="shared" si="3"/>
        <v>726134.9</v>
      </c>
      <c r="E19" s="30">
        <f t="shared" si="3"/>
        <v>310598.47</v>
      </c>
      <c r="F19" s="30">
        <f t="shared" si="3"/>
        <v>708361.51</v>
      </c>
      <c r="G19" s="30">
        <f t="shared" si="3"/>
        <v>944673.14</v>
      </c>
      <c r="H19" s="30">
        <f t="shared" si="3"/>
        <v>152607.79</v>
      </c>
      <c r="I19" s="30">
        <f t="shared" si="3"/>
        <v>899295.59</v>
      </c>
      <c r="J19" s="30">
        <f t="shared" si="3"/>
        <v>708072.05</v>
      </c>
      <c r="K19" s="30">
        <f t="shared" si="3"/>
        <v>994840.79</v>
      </c>
      <c r="L19" s="30">
        <f t="shared" si="3"/>
        <v>892567.71</v>
      </c>
      <c r="M19" s="30">
        <f t="shared" si="3"/>
        <v>506148.71</v>
      </c>
      <c r="N19" s="30">
        <f t="shared" si="3"/>
        <v>284576.55</v>
      </c>
      <c r="O19" s="30">
        <f>SUM(B19:N19)</f>
        <v>9094580.75</v>
      </c>
    </row>
    <row r="20" spans="1:23" ht="18.75" customHeight="1">
      <c r="A20" s="26" t="s">
        <v>35</v>
      </c>
      <c r="B20" s="30">
        <f>IF(B16&lt;&gt;0,ROUND((B16-1)*B19,2),0)</f>
        <v>247092.7</v>
      </c>
      <c r="C20" s="30">
        <f aca="true" t="shared" si="4" ref="C20:N20">IF(C16&lt;&gt;0,ROUND((C16-1)*C19,2),0)</f>
        <v>207971.26</v>
      </c>
      <c r="D20" s="30">
        <f t="shared" si="4"/>
        <v>190362.43</v>
      </c>
      <c r="E20" s="30">
        <f t="shared" si="4"/>
        <v>-27880.92</v>
      </c>
      <c r="F20" s="30">
        <f t="shared" si="4"/>
        <v>253326.32</v>
      </c>
      <c r="G20" s="30">
        <f t="shared" si="4"/>
        <v>416566.75</v>
      </c>
      <c r="H20" s="30">
        <f t="shared" si="4"/>
        <v>91042.82</v>
      </c>
      <c r="I20" s="30">
        <f t="shared" si="4"/>
        <v>145802.07</v>
      </c>
      <c r="J20" s="30">
        <f t="shared" si="4"/>
        <v>216163.42</v>
      </c>
      <c r="K20" s="30">
        <f t="shared" si="4"/>
        <v>170450.07</v>
      </c>
      <c r="L20" s="30">
        <f t="shared" si="4"/>
        <v>190072.52</v>
      </c>
      <c r="M20" s="30">
        <f t="shared" si="4"/>
        <v>110346.13</v>
      </c>
      <c r="N20" s="30">
        <f t="shared" si="4"/>
        <v>31234.69</v>
      </c>
      <c r="O20" s="30">
        <f aca="true" t="shared" si="5" ref="O20:O27">SUM(B20:N20)</f>
        <v>2242550.26</v>
      </c>
      <c r="W20" s="60"/>
    </row>
    <row r="21" spans="1:15" ht="18.75" customHeight="1">
      <c r="A21" s="26" t="s">
        <v>36</v>
      </c>
      <c r="B21" s="30">
        <v>72079.88</v>
      </c>
      <c r="C21" s="30">
        <v>47755.98</v>
      </c>
      <c r="D21" s="30">
        <v>31058.48</v>
      </c>
      <c r="E21" s="30">
        <v>13013.22</v>
      </c>
      <c r="F21" s="30">
        <v>37432.41</v>
      </c>
      <c r="G21" s="30">
        <v>58730.16</v>
      </c>
      <c r="H21" s="30">
        <v>6914.39</v>
      </c>
      <c r="I21" s="30">
        <v>45326.95</v>
      </c>
      <c r="J21" s="30">
        <v>40732.94</v>
      </c>
      <c r="K21" s="30">
        <v>61844.72</v>
      </c>
      <c r="L21" s="30">
        <v>60617.86</v>
      </c>
      <c r="M21" s="30">
        <v>28170.71</v>
      </c>
      <c r="N21" s="30">
        <v>16021.59</v>
      </c>
      <c r="O21" s="30">
        <f t="shared" si="5"/>
        <v>519699.29000000004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67</v>
      </c>
      <c r="B24" s="30">
        <v>1136.05</v>
      </c>
      <c r="C24" s="30">
        <v>845.3</v>
      </c>
      <c r="D24" s="30">
        <v>732.24</v>
      </c>
      <c r="E24" s="30">
        <v>231.52</v>
      </c>
      <c r="F24" s="30">
        <v>769.93</v>
      </c>
      <c r="G24" s="30">
        <v>1103.74</v>
      </c>
      <c r="H24" s="30">
        <v>193.83</v>
      </c>
      <c r="I24" s="30">
        <v>848</v>
      </c>
      <c r="J24" s="30">
        <v>745.7</v>
      </c>
      <c r="K24" s="30">
        <v>952.99</v>
      </c>
      <c r="L24" s="30">
        <v>888.38</v>
      </c>
      <c r="M24" s="30">
        <v>500.72</v>
      </c>
      <c r="N24" s="30">
        <v>255.73</v>
      </c>
      <c r="O24" s="30">
        <f t="shared" si="5"/>
        <v>9204.129999999997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839.57</v>
      </c>
      <c r="L25" s="30">
        <v>745.22</v>
      </c>
      <c r="M25" s="30">
        <v>421.81</v>
      </c>
      <c r="N25" s="30">
        <v>221.02</v>
      </c>
      <c r="O25" s="30">
        <f t="shared" si="5"/>
        <v>7808.330000000002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-16741.820000000007</v>
      </c>
      <c r="C29" s="30">
        <f>+C30+C32+C52+C53+C56-C57</f>
        <v>-25306.150000000023</v>
      </c>
      <c r="D29" s="30">
        <f t="shared" si="6"/>
        <v>-19878.97</v>
      </c>
      <c r="E29" s="30">
        <f t="shared" si="6"/>
        <v>2550.4300000000003</v>
      </c>
      <c r="F29" s="30">
        <f t="shared" si="6"/>
        <v>-2137.3699999999953</v>
      </c>
      <c r="G29" s="30">
        <f t="shared" si="6"/>
        <v>-21106.54999999999</v>
      </c>
      <c r="H29" s="30">
        <f t="shared" si="6"/>
        <v>-9882.199999999999</v>
      </c>
      <c r="I29" s="30">
        <f t="shared" si="6"/>
        <v>-36628.01000000001</v>
      </c>
      <c r="J29" s="30">
        <f t="shared" si="6"/>
        <v>-46566.950000000004</v>
      </c>
      <c r="K29" s="30">
        <f t="shared" si="6"/>
        <v>-4693.829999999987</v>
      </c>
      <c r="L29" s="30">
        <f t="shared" si="6"/>
        <v>-1609.7599999999802</v>
      </c>
      <c r="M29" s="30">
        <f t="shared" si="6"/>
        <v>-4622.190000000017</v>
      </c>
      <c r="N29" s="30">
        <f t="shared" si="6"/>
        <v>-7714.55000000001</v>
      </c>
      <c r="O29" s="30">
        <f t="shared" si="6"/>
        <v>-194337.91999999993</v>
      </c>
    </row>
    <row r="30" spans="1:15" ht="18.75" customHeight="1">
      <c r="A30" s="26" t="s">
        <v>39</v>
      </c>
      <c r="B30" s="31">
        <f>+B31</f>
        <v>-50908</v>
      </c>
      <c r="C30" s="31">
        <f>+C31</f>
        <v>-54274</v>
      </c>
      <c r="D30" s="31">
        <f aca="true" t="shared" si="7" ref="D30:O30">+D31</f>
        <v>-38262.4</v>
      </c>
      <c r="E30" s="31">
        <f t="shared" si="7"/>
        <v>-8584.4</v>
      </c>
      <c r="F30" s="31">
        <f t="shared" si="7"/>
        <v>-30294</v>
      </c>
      <c r="G30" s="31">
        <f t="shared" si="7"/>
        <v>-45276</v>
      </c>
      <c r="H30" s="31">
        <f t="shared" si="7"/>
        <v>-8804.4</v>
      </c>
      <c r="I30" s="31">
        <f t="shared" si="7"/>
        <v>-62502</v>
      </c>
      <c r="J30" s="31">
        <f t="shared" si="7"/>
        <v>-42420.4</v>
      </c>
      <c r="K30" s="31">
        <f t="shared" si="7"/>
        <v>-32018.8</v>
      </c>
      <c r="L30" s="31">
        <f t="shared" si="7"/>
        <v>-27948.8</v>
      </c>
      <c r="M30" s="31">
        <f t="shared" si="7"/>
        <v>-21555.6</v>
      </c>
      <c r="N30" s="31">
        <f t="shared" si="7"/>
        <v>-16381.2</v>
      </c>
      <c r="O30" s="31">
        <f t="shared" si="7"/>
        <v>-439229.99999999994</v>
      </c>
    </row>
    <row r="31" spans="1:26" ht="18.75" customHeight="1">
      <c r="A31" s="27" t="s">
        <v>40</v>
      </c>
      <c r="B31" s="16">
        <f>ROUND((-B9)*$G$3,2)</f>
        <v>-50908</v>
      </c>
      <c r="C31" s="16">
        <f aca="true" t="shared" si="8" ref="C31:N31">ROUND((-C9)*$G$3,2)</f>
        <v>-54274</v>
      </c>
      <c r="D31" s="16">
        <f t="shared" si="8"/>
        <v>-38262.4</v>
      </c>
      <c r="E31" s="16">
        <f t="shared" si="8"/>
        <v>-8584.4</v>
      </c>
      <c r="F31" s="16">
        <f t="shared" si="8"/>
        <v>-30294</v>
      </c>
      <c r="G31" s="16">
        <f t="shared" si="8"/>
        <v>-45276</v>
      </c>
      <c r="H31" s="16">
        <f t="shared" si="8"/>
        <v>-8804.4</v>
      </c>
      <c r="I31" s="16">
        <f t="shared" si="8"/>
        <v>-62502</v>
      </c>
      <c r="J31" s="16">
        <f t="shared" si="8"/>
        <v>-42420.4</v>
      </c>
      <c r="K31" s="16">
        <f t="shared" si="8"/>
        <v>-32018.8</v>
      </c>
      <c r="L31" s="16">
        <f t="shared" si="8"/>
        <v>-27948.8</v>
      </c>
      <c r="M31" s="16">
        <f t="shared" si="8"/>
        <v>-21555.6</v>
      </c>
      <c r="N31" s="16">
        <f t="shared" si="8"/>
        <v>-16381.2</v>
      </c>
      <c r="O31" s="32">
        <f aca="true" t="shared" si="9" ref="O31:O57">SUM(B31:N31)</f>
        <v>-439229.99999999994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-233292.65</v>
      </c>
      <c r="C32" s="31">
        <f aca="true" t="shared" si="10" ref="C32:O32">SUM(C33:C50)</f>
        <v>-169459.30000000002</v>
      </c>
      <c r="D32" s="31">
        <f t="shared" si="10"/>
        <v>-140026.58000000002</v>
      </c>
      <c r="E32" s="31">
        <f t="shared" si="10"/>
        <v>-47373.78</v>
      </c>
      <c r="F32" s="31">
        <f t="shared" si="10"/>
        <v>-148877.36</v>
      </c>
      <c r="G32" s="31">
        <f t="shared" si="10"/>
        <v>-304707.51</v>
      </c>
      <c r="H32" s="31">
        <f t="shared" si="10"/>
        <v>-1077.8</v>
      </c>
      <c r="I32" s="31">
        <f t="shared" si="10"/>
        <v>-156224.43000000002</v>
      </c>
      <c r="J32" s="31">
        <f t="shared" si="10"/>
        <v>-4146.55</v>
      </c>
      <c r="K32" s="31">
        <f t="shared" si="10"/>
        <v>-195405.6</v>
      </c>
      <c r="L32" s="31">
        <f t="shared" si="10"/>
        <v>-181220.41</v>
      </c>
      <c r="M32" s="31">
        <f t="shared" si="10"/>
        <v>-94957.13</v>
      </c>
      <c r="N32" s="31">
        <f t="shared" si="10"/>
        <v>-49812.840000000004</v>
      </c>
      <c r="O32" s="31">
        <f t="shared" si="10"/>
        <v>-1726581.94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-6317.13</v>
      </c>
      <c r="C41" s="33">
        <v>-4700.42</v>
      </c>
      <c r="D41" s="33">
        <v>-4071.7</v>
      </c>
      <c r="E41" s="33">
        <v>-1287.38</v>
      </c>
      <c r="F41" s="33">
        <v>-4281.28</v>
      </c>
      <c r="G41" s="33">
        <v>-6137.49</v>
      </c>
      <c r="H41" s="33">
        <v>-1077.8</v>
      </c>
      <c r="I41" s="33">
        <v>-4715.39</v>
      </c>
      <c r="J41" s="33">
        <v>-4146.55</v>
      </c>
      <c r="K41" s="33">
        <v>-5299.2</v>
      </c>
      <c r="L41" s="33">
        <v>-4939.93</v>
      </c>
      <c r="M41" s="33">
        <v>-2784.33</v>
      </c>
      <c r="N41" s="33">
        <v>-1422.12</v>
      </c>
      <c r="O41" s="33">
        <f t="shared" si="9"/>
        <v>-51180.72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-226975.52</v>
      </c>
      <c r="C44" s="33">
        <v>-164758.88</v>
      </c>
      <c r="D44" s="33">
        <v>-135954.88</v>
      </c>
      <c r="E44" s="33">
        <v>-46086.4</v>
      </c>
      <c r="F44" s="33">
        <v>-144596.08</v>
      </c>
      <c r="G44" s="33">
        <v>-298570.02</v>
      </c>
      <c r="H44" s="33">
        <v>0</v>
      </c>
      <c r="I44" s="33">
        <v>-151509.04</v>
      </c>
      <c r="J44" s="33">
        <v>0</v>
      </c>
      <c r="K44" s="33">
        <v>-190106.4</v>
      </c>
      <c r="L44" s="33">
        <v>-176280.48</v>
      </c>
      <c r="M44" s="33">
        <v>-92172.8</v>
      </c>
      <c r="N44" s="33">
        <v>-48390.72</v>
      </c>
      <c r="O44" s="33">
        <f t="shared" si="9"/>
        <v>-1675401.22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aca="true" t="shared" si="11" ref="O45:O50"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267458.83</v>
      </c>
      <c r="C52" s="35">
        <v>198427.15</v>
      </c>
      <c r="D52" s="35">
        <v>158410.01</v>
      </c>
      <c r="E52" s="35">
        <v>58508.61</v>
      </c>
      <c r="F52" s="35">
        <v>177033.99</v>
      </c>
      <c r="G52" s="35">
        <v>328876.96</v>
      </c>
      <c r="H52" s="35">
        <v>0</v>
      </c>
      <c r="I52" s="35">
        <v>182098.42</v>
      </c>
      <c r="J52" s="35">
        <v>0</v>
      </c>
      <c r="K52" s="35">
        <v>222730.57</v>
      </c>
      <c r="L52" s="35">
        <v>207559.45</v>
      </c>
      <c r="M52" s="35">
        <v>111890.54</v>
      </c>
      <c r="N52" s="35">
        <v>58479.49</v>
      </c>
      <c r="O52" s="33">
        <f t="shared" si="9"/>
        <v>1971474.02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1507364.1499999997</v>
      </c>
      <c r="C55" s="36">
        <f t="shared" si="12"/>
        <v>1088070.52</v>
      </c>
      <c r="D55" s="36">
        <f t="shared" si="12"/>
        <v>954870.37</v>
      </c>
      <c r="E55" s="36">
        <f t="shared" si="12"/>
        <v>309493.52999999997</v>
      </c>
      <c r="F55" s="36">
        <f t="shared" si="12"/>
        <v>1017327.93</v>
      </c>
      <c r="G55" s="36">
        <f t="shared" si="12"/>
        <v>1444980.96</v>
      </c>
      <c r="H55" s="36">
        <f t="shared" si="12"/>
        <v>249230.83000000002</v>
      </c>
      <c r="I55" s="36">
        <f t="shared" si="12"/>
        <v>1099181.1400000001</v>
      </c>
      <c r="J55" s="36">
        <f t="shared" si="12"/>
        <v>942121.81</v>
      </c>
      <c r="K55" s="36">
        <f t="shared" si="12"/>
        <v>1267372.12</v>
      </c>
      <c r="L55" s="36">
        <f t="shared" si="12"/>
        <v>1186302.7799999998</v>
      </c>
      <c r="M55" s="36">
        <f t="shared" si="12"/>
        <v>671943.94</v>
      </c>
      <c r="N55" s="36">
        <f t="shared" si="12"/>
        <v>334997.39</v>
      </c>
      <c r="O55" s="36">
        <f>SUM(B55:N55)</f>
        <v>12073257.469999999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1507364.15</v>
      </c>
      <c r="C61" s="51">
        <f t="shared" si="13"/>
        <v>1088070.51</v>
      </c>
      <c r="D61" s="51">
        <f t="shared" si="13"/>
        <v>954870.36</v>
      </c>
      <c r="E61" s="51">
        <f t="shared" si="13"/>
        <v>309493.52</v>
      </c>
      <c r="F61" s="51">
        <f t="shared" si="13"/>
        <v>1017327.93</v>
      </c>
      <c r="G61" s="51">
        <f t="shared" si="13"/>
        <v>1444980.96</v>
      </c>
      <c r="H61" s="51">
        <f t="shared" si="13"/>
        <v>249230.83</v>
      </c>
      <c r="I61" s="51">
        <f t="shared" si="13"/>
        <v>1099181.14</v>
      </c>
      <c r="J61" s="51">
        <f t="shared" si="13"/>
        <v>942121.81</v>
      </c>
      <c r="K61" s="51">
        <f t="shared" si="13"/>
        <v>1267372.12</v>
      </c>
      <c r="L61" s="51">
        <f t="shared" si="13"/>
        <v>1186302.78</v>
      </c>
      <c r="M61" s="51">
        <f t="shared" si="13"/>
        <v>671943.95</v>
      </c>
      <c r="N61" s="51">
        <f t="shared" si="13"/>
        <v>334997.39</v>
      </c>
      <c r="O61" s="36">
        <f t="shared" si="13"/>
        <v>12073257.45</v>
      </c>
      <c r="Q61"/>
    </row>
    <row r="62" spans="1:18" ht="18.75" customHeight="1">
      <c r="A62" s="26" t="s">
        <v>52</v>
      </c>
      <c r="B62" s="51">
        <v>1239598.44</v>
      </c>
      <c r="C62" s="51">
        <v>790199.09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2029797.5299999998</v>
      </c>
      <c r="P62"/>
      <c r="Q62"/>
      <c r="R62" s="43"/>
    </row>
    <row r="63" spans="1:16" ht="18.75" customHeight="1">
      <c r="A63" s="26" t="s">
        <v>53</v>
      </c>
      <c r="B63" s="51">
        <v>267765.71</v>
      </c>
      <c r="C63" s="51">
        <v>297871.42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565637.13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954870.36</v>
      </c>
      <c r="E64" s="52">
        <v>0</v>
      </c>
      <c r="F64" s="52">
        <v>0</v>
      </c>
      <c r="G64" s="52">
        <v>0</v>
      </c>
      <c r="H64" s="51">
        <v>249230.83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1204101.19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309493.52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309493.52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1017327.93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1017327.93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1444980.96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1444980.96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1099181.14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1099181.14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942121.81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942121.81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1267372.12</v>
      </c>
      <c r="L70" s="31">
        <v>1186302.78</v>
      </c>
      <c r="M70" s="52">
        <v>0</v>
      </c>
      <c r="N70" s="52">
        <v>0</v>
      </c>
      <c r="O70" s="36">
        <f t="shared" si="14"/>
        <v>2453674.9000000004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671943.95</v>
      </c>
      <c r="N71" s="52">
        <v>0</v>
      </c>
      <c r="O71" s="36">
        <f t="shared" si="14"/>
        <v>671943.95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334997.39</v>
      </c>
      <c r="O72" s="55">
        <f t="shared" si="14"/>
        <v>334997.39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2022-09-19T20:58:04Z</dcterms:modified>
  <cp:category/>
  <cp:version/>
  <cp:contentType/>
  <cp:contentStatus/>
</cp:coreProperties>
</file>