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<sst xmlns="http://schemas.openxmlformats.org/spreadsheetml/2006/main" count="90" uniqueCount="87">
  <si>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</si>
  <si>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</si>
  <si>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</si>
  <si>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</si>
  <si>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</si>
  <si>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</si>
  <si>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</si>
  <si>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</si>
  <si>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</si>
  <si>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</si>
  <si>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</si>
  <si>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</si>
  <si>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</si>
  <si>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</si>
  <si>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</si>
  <si>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</si>
  <si>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</si>
  <si>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</si>
  <si>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</si>
  <si>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</si>
  <si>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</si>
  <si>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</si>
  <si>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</si>
  <si>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</si>
  <si>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</si>
  <si>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</si>
  <si>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</si>
  <si>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</si>
  <si>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</si>
  <si>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</si>
  <si>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</si>
  <si>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</si>
  <si>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</si>
  <si>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</si>
  <si>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</si>
  <si>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</si>
  <si>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</si>
  <si>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</si>
  <si>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</si>
  <si>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</si>
  <si>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</si>
  <si>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</si>
  <si>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</si>
  <si>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</si>
  <si>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</si>
  <si>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</si>
  <si>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</si>
  <si>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</si>
  <si>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</si>
  <si>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</si>
  <si>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</si>
  <si>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</si>
  <si>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</si>
  <si>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</si>
  <si>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</si>
  <si>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</si>
  <si>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</si>
  <si>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</si>
  <si>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</si>
  <si>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</si>
  <si>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</si>
  <si>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</si>
  <si>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</si>
  <si>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</si>
  <si>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</si>
  <si>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</si>
  <si>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11/09/22 - VENCIMENTO 16/09/22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</si>
  <si>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</si>
  <si>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</si>
  <si>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</si>
  <si>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</si>
  <si>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</si>
  <si>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</si>
  <si>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</si>
  <si>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</si>
  <si>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</si>
  <si>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</si>
  <si>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</si>
  <si>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</si>
  <si>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</si>
  <si>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</si>
  <si>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</si>
  <si>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</si>
  <si>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</si>
  <si>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</si>
  <si>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</si>
  <si>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5.4. Revisão de Remuneração pelo Serviço Atende 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</si>
</sst>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134792</v>
      </c>
      <c r="C7" s="9">
        <f t="shared" si="0"/>
        <v>91925</v>
      </c>
      <c r="D7" s="9">
        <f t="shared" si="0"/>
        <v>99410</v>
      </c>
      <c r="E7" s="9">
        <f t="shared" si="0"/>
        <v>21633</v>
      </c>
      <c r="F7" s="9">
        <f t="shared" si="0"/>
        <v>77905</v>
      </c>
      <c r="G7" s="9">
        <f t="shared" si="0"/>
        <v>109079</v>
      </c>
      <c r="H7" s="9">
        <f t="shared" si="0"/>
        <v>12906</v>
      </c>
      <c r="I7" s="9">
        <f t="shared" si="0"/>
        <v>80108</v>
      </c>
      <c r="J7" s="9">
        <f t="shared" si="0"/>
        <v>79429</v>
      </c>
      <c r="K7" s="9">
        <f t="shared" si="0"/>
        <v>124833</v>
      </c>
      <c r="L7" s="9">
        <f t="shared" si="0"/>
        <v>94789</v>
      </c>
      <c r="M7" s="9">
        <f t="shared" si="0"/>
        <v>39546</v>
      </c>
      <c r="N7" s="9">
        <f t="shared" si="0"/>
        <v>22658</v>
      </c>
      <c r="O7" s="9">
        <f t="shared" si="0"/>
        <v>989013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7015</v>
      </c>
      <c r="C8" s="11">
        <f t="shared" si="1"/>
        <v>6872</v>
      </c>
      <c r="D8" s="11">
        <f t="shared" si="1"/>
        <v>5483</v>
      </c>
      <c r="E8" s="11">
        <f t="shared" si="1"/>
        <v>854</v>
      </c>
      <c r="F8" s="11">
        <f t="shared" si="1"/>
        <v>4469</v>
      </c>
      <c r="G8" s="11">
        <f t="shared" si="1"/>
        <v>5399</v>
      </c>
      <c r="H8" s="11">
        <f t="shared" si="1"/>
        <v>782</v>
      </c>
      <c r="I8" s="11">
        <f t="shared" si="1"/>
        <v>6183</v>
      </c>
      <c r="J8" s="11">
        <f t="shared" si="1"/>
        <v>4763</v>
      </c>
      <c r="K8" s="11">
        <f t="shared" si="1"/>
        <v>4622</v>
      </c>
      <c r="L8" s="11">
        <f t="shared" si="1"/>
        <v>3731</v>
      </c>
      <c r="M8" s="11">
        <f t="shared" si="1"/>
        <v>1808</v>
      </c>
      <c r="N8" s="11">
        <f t="shared" si="1"/>
        <v>1459</v>
      </c>
      <c r="O8" s="11">
        <f t="shared" si="1"/>
        <v>53440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7015</v>
      </c>
      <c r="C9" s="11">
        <v>6872</v>
      </c>
      <c r="D9" s="11">
        <v>5483</v>
      </c>
      <c r="E9" s="11">
        <v>854</v>
      </c>
      <c r="F9" s="11">
        <v>4469</v>
      </c>
      <c r="G9" s="11">
        <v>5399</v>
      </c>
      <c r="H9" s="11">
        <v>782</v>
      </c>
      <c r="I9" s="11">
        <v>6183</v>
      </c>
      <c r="J9" s="11">
        <v>4763</v>
      </c>
      <c r="K9" s="11">
        <v>4615</v>
      </c>
      <c r="L9" s="11">
        <v>3731</v>
      </c>
      <c r="M9" s="11">
        <v>1806</v>
      </c>
      <c r="N9" s="11">
        <v>1451</v>
      </c>
      <c r="O9" s="11">
        <f>SUM(B9:N9)</f>
        <v>53423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7</v>
      </c>
      <c r="L10" s="13">
        <v>0</v>
      </c>
      <c r="M10" s="13">
        <v>2</v>
      </c>
      <c r="N10" s="13">
        <v>8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127777</v>
      </c>
      <c r="C11" s="13">
        <v>85053</v>
      </c>
      <c r="D11" s="13">
        <v>93927</v>
      </c>
      <c r="E11" s="13">
        <v>20779</v>
      </c>
      <c r="F11" s="13">
        <v>73436</v>
      </c>
      <c r="G11" s="13">
        <v>103680</v>
      </c>
      <c r="H11" s="13">
        <v>12124</v>
      </c>
      <c r="I11" s="13">
        <v>73925</v>
      </c>
      <c r="J11" s="13">
        <v>74666</v>
      </c>
      <c r="K11" s="13">
        <v>120211</v>
      </c>
      <c r="L11" s="13">
        <v>91058</v>
      </c>
      <c r="M11" s="13">
        <v>37738</v>
      </c>
      <c r="N11" s="13">
        <v>21199</v>
      </c>
      <c r="O11" s="11">
        <f>SUM(B11:N11)</f>
        <v>935573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1.19395940345389</v>
      </c>
      <c r="C16" s="19">
        <v>1.281161668836803</v>
      </c>
      <c r="D16" s="19">
        <v>1.310615743627535</v>
      </c>
      <c r="E16" s="19">
        <v>0.904965652566971</v>
      </c>
      <c r="F16" s="19">
        <v>1.33680436585004</v>
      </c>
      <c r="G16" s="19">
        <v>1.434306810676068</v>
      </c>
      <c r="H16" s="19">
        <v>1.63738445301542</v>
      </c>
      <c r="I16" s="19">
        <v>1.176257893102467</v>
      </c>
      <c r="J16" s="19">
        <v>1.313060698688279</v>
      </c>
      <c r="K16" s="19">
        <v>1.168537689058891</v>
      </c>
      <c r="L16" s="19">
        <v>1.185056339219226</v>
      </c>
      <c r="M16" s="19">
        <v>1.234333178561647</v>
      </c>
      <c r="N16" s="19">
        <v>1.105583326975286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 aca="true" t="shared" si="2" ref="B18:N18">SUM(B19:B27)</f>
        <v>567123.5099999999</v>
      </c>
      <c r="C18" s="24">
        <f t="shared" si="2"/>
        <v>408065.79</v>
      </c>
      <c r="D18" s="24">
        <f t="shared" si="2"/>
        <v>389807.00000000006</v>
      </c>
      <c r="E18" s="24">
        <f t="shared" si="2"/>
        <v>106571.48000000001</v>
      </c>
      <c r="F18" s="24">
        <f t="shared" si="2"/>
        <v>357343.12000000005</v>
      </c>
      <c r="G18" s="24">
        <f t="shared" si="2"/>
        <v>468977.27</v>
      </c>
      <c r="H18" s="24">
        <f t="shared" si="2"/>
        <v>83532.88000000002</v>
      </c>
      <c r="I18" s="24">
        <f t="shared" si="2"/>
        <v>350584.8999999999</v>
      </c>
      <c r="J18" s="24">
        <f t="shared" si="2"/>
        <v>358865.3100000001</v>
      </c>
      <c r="K18" s="24">
        <f t="shared" si="2"/>
        <v>493126.63</v>
      </c>
      <c r="L18" s="24">
        <f t="shared" si="2"/>
        <v>437119.94999999995</v>
      </c>
      <c r="M18" s="24">
        <f t="shared" si="2"/>
        <v>229909.6</v>
      </c>
      <c r="N18" s="24">
        <f t="shared" si="2"/>
        <v>103462.35000000002</v>
      </c>
      <c r="O18" s="24">
        <f>O19+O20+O21+O22+O23+O24+O25+O27</f>
        <v>4350854.220000001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395803.23</v>
      </c>
      <c r="C19" s="30">
        <f t="shared" si="3"/>
        <v>278854.49</v>
      </c>
      <c r="D19" s="30">
        <f t="shared" si="3"/>
        <v>264470.36</v>
      </c>
      <c r="E19" s="30">
        <f t="shared" si="3"/>
        <v>98319.82</v>
      </c>
      <c r="F19" s="30">
        <f t="shared" si="3"/>
        <v>240227.86</v>
      </c>
      <c r="G19" s="30">
        <f t="shared" si="3"/>
        <v>276755.24</v>
      </c>
      <c r="H19" s="30">
        <f t="shared" si="3"/>
        <v>43964.29</v>
      </c>
      <c r="I19" s="30">
        <f t="shared" si="3"/>
        <v>241293.31</v>
      </c>
      <c r="J19" s="30">
        <f t="shared" si="3"/>
        <v>240638.1</v>
      </c>
      <c r="K19" s="30">
        <f t="shared" si="3"/>
        <v>357484.26</v>
      </c>
      <c r="L19" s="30">
        <f t="shared" si="3"/>
        <v>309078.49</v>
      </c>
      <c r="M19" s="30">
        <f t="shared" si="3"/>
        <v>148795.78</v>
      </c>
      <c r="N19" s="30">
        <f t="shared" si="3"/>
        <v>77007.74</v>
      </c>
      <c r="O19" s="30">
        <f>SUM(B19:N19)</f>
        <v>2972692.97</v>
      </c>
    </row>
    <row r="20" spans="1:23" ht="18.75" customHeight="1">
      <c r="A20" s="26" t="s">
        <v>35</v>
      </c>
      <c r="B20" s="30">
        <f>IF(B16&lt;&gt;0,ROUND((B16-1)*B19,2),0)</f>
        <v>76769.76</v>
      </c>
      <c r="C20" s="30">
        <f aca="true" t="shared" si="4" ref="C20:N20">IF(C16&lt;&gt;0,ROUND((C16-1)*C19,2),0)</f>
        <v>78403.19</v>
      </c>
      <c r="D20" s="30">
        <f t="shared" si="4"/>
        <v>82148.66</v>
      </c>
      <c r="E20" s="30">
        <f t="shared" si="4"/>
        <v>-9343.76</v>
      </c>
      <c r="F20" s="30">
        <f t="shared" si="4"/>
        <v>80909.79</v>
      </c>
      <c r="G20" s="30">
        <f t="shared" si="4"/>
        <v>120196.69</v>
      </c>
      <c r="H20" s="30">
        <f t="shared" si="4"/>
        <v>28022.15</v>
      </c>
      <c r="I20" s="30">
        <f t="shared" si="4"/>
        <v>42529.85</v>
      </c>
      <c r="J20" s="30">
        <f t="shared" si="4"/>
        <v>75334.33</v>
      </c>
      <c r="K20" s="30">
        <f t="shared" si="4"/>
        <v>60249.57</v>
      </c>
      <c r="L20" s="30">
        <f t="shared" si="4"/>
        <v>57196.93</v>
      </c>
      <c r="M20" s="30">
        <f t="shared" si="4"/>
        <v>34867.79</v>
      </c>
      <c r="N20" s="30">
        <f t="shared" si="4"/>
        <v>8130.73</v>
      </c>
      <c r="O20" s="30">
        <f aca="true" t="shared" si="5" ref="O20:O27">SUM(B20:N20)</f>
        <v>735415.68</v>
      </c>
      <c r="W20" s="62"/>
    </row>
    <row r="21" spans="1:15" ht="18.75" customHeight="1">
      <c r="A21" s="26" t="s">
        <v>36</v>
      </c>
      <c r="B21" s="30">
        <v>28234.11</v>
      </c>
      <c r="C21" s="30">
        <v>20919.5</v>
      </c>
      <c r="D21" s="30">
        <v>15797.93</v>
      </c>
      <c r="E21" s="30">
        <v>6361.56</v>
      </c>
      <c r="F21" s="30">
        <v>15776.96</v>
      </c>
      <c r="G21" s="30">
        <v>25905.19</v>
      </c>
      <c r="H21" s="30">
        <v>2998.41</v>
      </c>
      <c r="I21" s="30">
        <v>21425.66</v>
      </c>
      <c r="J21" s="30">
        <v>19056.77</v>
      </c>
      <c r="K21" s="30">
        <v>30244.38</v>
      </c>
      <c r="L21" s="30">
        <v>26052.79</v>
      </c>
      <c r="M21" s="30">
        <v>14326.6</v>
      </c>
      <c r="N21" s="30">
        <v>7447.47</v>
      </c>
      <c r="O21" s="30">
        <f t="shared" si="5"/>
        <v>234547.33000000002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-7435.5</v>
      </c>
      <c r="E23" s="30">
        <v>0</v>
      </c>
      <c r="F23" s="30">
        <v>-10591.66</v>
      </c>
      <c r="G23" s="30">
        <v>0</v>
      </c>
      <c r="H23" s="30">
        <v>-2174.31</v>
      </c>
      <c r="I23" s="30">
        <v>0</v>
      </c>
      <c r="J23" s="30">
        <v>-6407.91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-26609.38</v>
      </c>
    </row>
    <row r="24" spans="1:26" ht="18.75" customHeight="1">
      <c r="A24" s="26" t="s">
        <v>69</v>
      </c>
      <c r="B24" s="30">
        <v>1313.72</v>
      </c>
      <c r="C24" s="30">
        <v>993.37</v>
      </c>
      <c r="D24" s="30">
        <v>928.76</v>
      </c>
      <c r="E24" s="30">
        <v>253.05</v>
      </c>
      <c r="F24" s="30">
        <v>853.38</v>
      </c>
      <c r="G24" s="30">
        <v>1106.43</v>
      </c>
      <c r="H24" s="30">
        <v>193.83</v>
      </c>
      <c r="I24" s="30">
        <v>799.54</v>
      </c>
      <c r="J24" s="30">
        <v>861.46</v>
      </c>
      <c r="K24" s="30">
        <v>1171.04</v>
      </c>
      <c r="L24" s="30">
        <v>1025.67</v>
      </c>
      <c r="M24" s="30">
        <v>519.57</v>
      </c>
      <c r="N24" s="30">
        <v>253.03</v>
      </c>
      <c r="O24" s="30">
        <f t="shared" si="5"/>
        <v>10272.850000000002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986.48</v>
      </c>
      <c r="C25" s="30">
        <v>734.49</v>
      </c>
      <c r="D25" s="30">
        <v>644.15</v>
      </c>
      <c r="E25" s="30">
        <v>196.77</v>
      </c>
      <c r="F25" s="30">
        <v>648.24</v>
      </c>
      <c r="G25" s="30">
        <v>873.3</v>
      </c>
      <c r="H25" s="30">
        <v>161.72</v>
      </c>
      <c r="I25" s="30">
        <v>683.29</v>
      </c>
      <c r="J25" s="30">
        <v>652.27</v>
      </c>
      <c r="K25" s="30">
        <v>839.57</v>
      </c>
      <c r="L25" s="30">
        <v>745.22</v>
      </c>
      <c r="M25" s="30">
        <v>421.81</v>
      </c>
      <c r="N25" s="30">
        <v>221.02</v>
      </c>
      <c r="O25" s="30">
        <f t="shared" si="5"/>
        <v>7808.330000000002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59981.89</v>
      </c>
      <c r="C27" s="30">
        <v>24243.99</v>
      </c>
      <c r="D27" s="30">
        <v>31165.07</v>
      </c>
      <c r="E27" s="30">
        <v>8905.18</v>
      </c>
      <c r="F27" s="30">
        <v>27429.09</v>
      </c>
      <c r="G27" s="30">
        <v>41945.97</v>
      </c>
      <c r="H27" s="30">
        <v>8504.28</v>
      </c>
      <c r="I27" s="30">
        <v>41749.33</v>
      </c>
      <c r="J27" s="30">
        <v>26638.32</v>
      </c>
      <c r="K27" s="30">
        <v>40964.74</v>
      </c>
      <c r="L27" s="30">
        <v>40886.13</v>
      </c>
      <c r="M27" s="30">
        <v>28994.21</v>
      </c>
      <c r="N27" s="30">
        <v>8512.19</v>
      </c>
      <c r="O27" s="30">
        <f t="shared" si="5"/>
        <v>389920.39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73</v>
      </c>
      <c r="B29" s="30">
        <f aca="true" t="shared" si="6" ref="B29:O29">+B30+B32+B52+B53+B56-B57</f>
        <v>-38171.12</v>
      </c>
      <c r="C29" s="30">
        <f>+C30+C32+C52+C53+C56-C57</f>
        <v>-35760.54</v>
      </c>
      <c r="D29" s="30">
        <f t="shared" si="6"/>
        <v>-29289.68</v>
      </c>
      <c r="E29" s="30">
        <f t="shared" si="6"/>
        <v>-5164.73</v>
      </c>
      <c r="F29" s="30">
        <f t="shared" si="6"/>
        <v>-24408.93</v>
      </c>
      <c r="G29" s="30">
        <f t="shared" si="6"/>
        <v>-29908.059999999998</v>
      </c>
      <c r="H29" s="30">
        <f t="shared" si="6"/>
        <v>-4518.6</v>
      </c>
      <c r="I29" s="30">
        <f t="shared" si="6"/>
        <v>-31651.14</v>
      </c>
      <c r="J29" s="30">
        <f t="shared" si="6"/>
        <v>-25747.440000000002</v>
      </c>
      <c r="K29" s="30">
        <f t="shared" si="6"/>
        <v>-26817.73</v>
      </c>
      <c r="L29" s="30">
        <f t="shared" si="6"/>
        <v>-22119.780000000002</v>
      </c>
      <c r="M29" s="30">
        <f t="shared" si="6"/>
        <v>-10835.51</v>
      </c>
      <c r="N29" s="30">
        <f t="shared" si="6"/>
        <v>-7791.54</v>
      </c>
      <c r="O29" s="30">
        <f t="shared" si="6"/>
        <v>-292184.8</v>
      </c>
    </row>
    <row r="30" spans="1:15" ht="18.75" customHeight="1">
      <c r="A30" s="26" t="s">
        <v>39</v>
      </c>
      <c r="B30" s="31">
        <f>+B31</f>
        <v>-30866</v>
      </c>
      <c r="C30" s="31">
        <f>+C31</f>
        <v>-30236.8</v>
      </c>
      <c r="D30" s="31">
        <f aca="true" t="shared" si="7" ref="D30:O30">+D31</f>
        <v>-24125.2</v>
      </c>
      <c r="E30" s="31">
        <f t="shared" si="7"/>
        <v>-3757.6</v>
      </c>
      <c r="F30" s="31">
        <f t="shared" si="7"/>
        <v>-19663.6</v>
      </c>
      <c r="G30" s="31">
        <f t="shared" si="7"/>
        <v>-23755.6</v>
      </c>
      <c r="H30" s="31">
        <f t="shared" si="7"/>
        <v>-3440.8</v>
      </c>
      <c r="I30" s="31">
        <f t="shared" si="7"/>
        <v>-27205.2</v>
      </c>
      <c r="J30" s="31">
        <f t="shared" si="7"/>
        <v>-20957.2</v>
      </c>
      <c r="K30" s="31">
        <f t="shared" si="7"/>
        <v>-20306</v>
      </c>
      <c r="L30" s="31">
        <f t="shared" si="7"/>
        <v>-16416.4</v>
      </c>
      <c r="M30" s="31">
        <f t="shared" si="7"/>
        <v>-7946.4</v>
      </c>
      <c r="N30" s="31">
        <f t="shared" si="7"/>
        <v>-6384.4</v>
      </c>
      <c r="O30" s="31">
        <f t="shared" si="7"/>
        <v>-235061.2</v>
      </c>
    </row>
    <row r="31" spans="1:26" ht="18.75" customHeight="1">
      <c r="A31" s="27" t="s">
        <v>40</v>
      </c>
      <c r="B31" s="16">
        <f>ROUND((-B9)*$G$3,2)</f>
        <v>-30866</v>
      </c>
      <c r="C31" s="16">
        <f aca="true" t="shared" si="8" ref="C31:N31">ROUND((-C9)*$G$3,2)</f>
        <v>-30236.8</v>
      </c>
      <c r="D31" s="16">
        <f t="shared" si="8"/>
        <v>-24125.2</v>
      </c>
      <c r="E31" s="16">
        <f t="shared" si="8"/>
        <v>-3757.6</v>
      </c>
      <c r="F31" s="16">
        <f t="shared" si="8"/>
        <v>-19663.6</v>
      </c>
      <c r="G31" s="16">
        <f t="shared" si="8"/>
        <v>-23755.6</v>
      </c>
      <c r="H31" s="16">
        <f t="shared" si="8"/>
        <v>-3440.8</v>
      </c>
      <c r="I31" s="16">
        <f t="shared" si="8"/>
        <v>-27205.2</v>
      </c>
      <c r="J31" s="16">
        <f t="shared" si="8"/>
        <v>-20957.2</v>
      </c>
      <c r="K31" s="16">
        <f t="shared" si="8"/>
        <v>-20306</v>
      </c>
      <c r="L31" s="16">
        <f t="shared" si="8"/>
        <v>-16416.4</v>
      </c>
      <c r="M31" s="16">
        <f t="shared" si="8"/>
        <v>-7946.4</v>
      </c>
      <c r="N31" s="16">
        <f t="shared" si="8"/>
        <v>-6384.4</v>
      </c>
      <c r="O31" s="32">
        <f aca="true" t="shared" si="9" ref="O31:O57">SUM(B31:N31)</f>
        <v>-235061.2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-7305.12</v>
      </c>
      <c r="C32" s="31">
        <f aca="true" t="shared" si="10" ref="C32:O32">SUM(C33:C50)</f>
        <v>-5523.74</v>
      </c>
      <c r="D32" s="31">
        <f t="shared" si="10"/>
        <v>-5164.48</v>
      </c>
      <c r="E32" s="31">
        <f t="shared" si="10"/>
        <v>-1407.13</v>
      </c>
      <c r="F32" s="31">
        <f t="shared" si="10"/>
        <v>-4745.33</v>
      </c>
      <c r="G32" s="31">
        <f t="shared" si="10"/>
        <v>-6152.46</v>
      </c>
      <c r="H32" s="31">
        <f t="shared" si="10"/>
        <v>-1077.8</v>
      </c>
      <c r="I32" s="31">
        <f t="shared" si="10"/>
        <v>-4445.94</v>
      </c>
      <c r="J32" s="31">
        <f t="shared" si="10"/>
        <v>-4790.24</v>
      </c>
      <c r="K32" s="31">
        <f t="shared" si="10"/>
        <v>-6511.73</v>
      </c>
      <c r="L32" s="31">
        <f t="shared" si="10"/>
        <v>-5703.38</v>
      </c>
      <c r="M32" s="31">
        <f t="shared" si="10"/>
        <v>-2889.11</v>
      </c>
      <c r="N32" s="31">
        <f t="shared" si="10"/>
        <v>-1407.14</v>
      </c>
      <c r="O32" s="31">
        <f t="shared" si="10"/>
        <v>-57123.6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74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75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76</v>
      </c>
      <c r="B41" s="33">
        <v>-7305.12</v>
      </c>
      <c r="C41" s="33">
        <v>-5523.74</v>
      </c>
      <c r="D41" s="33">
        <v>-5164.48</v>
      </c>
      <c r="E41" s="33">
        <v>-1407.13</v>
      </c>
      <c r="F41" s="33">
        <v>-4745.33</v>
      </c>
      <c r="G41" s="33">
        <v>-6152.46</v>
      </c>
      <c r="H41" s="33">
        <v>-1077.8</v>
      </c>
      <c r="I41" s="33">
        <v>-4445.94</v>
      </c>
      <c r="J41" s="33">
        <v>-4790.24</v>
      </c>
      <c r="K41" s="33">
        <v>-6511.73</v>
      </c>
      <c r="L41" s="33">
        <v>-5703.38</v>
      </c>
      <c r="M41" s="33">
        <v>-2889.11</v>
      </c>
      <c r="N41" s="33">
        <v>-1407.14</v>
      </c>
      <c r="O41" s="33">
        <f t="shared" si="9"/>
        <v>-57123.6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79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80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81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82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83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84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86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49</v>
      </c>
      <c r="B55" s="36">
        <f aca="true" t="shared" si="12" ref="B55:N55">+B18+B29</f>
        <v>528952.3899999999</v>
      </c>
      <c r="C55" s="36">
        <f t="shared" si="12"/>
        <v>372305.25</v>
      </c>
      <c r="D55" s="36">
        <f t="shared" si="12"/>
        <v>360517.32000000007</v>
      </c>
      <c r="E55" s="36">
        <f t="shared" si="12"/>
        <v>101406.75000000001</v>
      </c>
      <c r="F55" s="36">
        <f t="shared" si="12"/>
        <v>332934.19000000006</v>
      </c>
      <c r="G55" s="36">
        <f t="shared" si="12"/>
        <v>439069.21</v>
      </c>
      <c r="H55" s="36">
        <f t="shared" si="12"/>
        <v>79014.28000000001</v>
      </c>
      <c r="I55" s="36">
        <f t="shared" si="12"/>
        <v>318933.7599999999</v>
      </c>
      <c r="J55" s="36">
        <f t="shared" si="12"/>
        <v>333117.8700000001</v>
      </c>
      <c r="K55" s="36">
        <f t="shared" si="12"/>
        <v>466308.9</v>
      </c>
      <c r="L55" s="36">
        <f t="shared" si="12"/>
        <v>415000.1699999999</v>
      </c>
      <c r="M55" s="36">
        <f t="shared" si="12"/>
        <v>219074.09</v>
      </c>
      <c r="N55" s="36">
        <f t="shared" si="12"/>
        <v>95670.81000000003</v>
      </c>
      <c r="O55" s="36">
        <f>SUM(B55:N55)</f>
        <v>4062304.9899999993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 s="43"/>
      <c r="R56"/>
      <c r="S56"/>
    </row>
    <row r="57" spans="1:19" ht="18.75" customHeight="1">
      <c r="A57" s="37" t="s">
        <v>51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53</v>
      </c>
      <c r="B61" s="51">
        <f aca="true" t="shared" si="13" ref="B61:O61">SUM(B62:B72)</f>
        <v>528952.39</v>
      </c>
      <c r="C61" s="51">
        <f t="shared" si="13"/>
        <v>372305.25</v>
      </c>
      <c r="D61" s="51">
        <f t="shared" si="13"/>
        <v>360517.32</v>
      </c>
      <c r="E61" s="51">
        <f t="shared" si="13"/>
        <v>101406.75</v>
      </c>
      <c r="F61" s="51">
        <f t="shared" si="13"/>
        <v>332934.19</v>
      </c>
      <c r="G61" s="51">
        <f t="shared" si="13"/>
        <v>439069.2</v>
      </c>
      <c r="H61" s="51">
        <f t="shared" si="13"/>
        <v>79014.28</v>
      </c>
      <c r="I61" s="51">
        <f t="shared" si="13"/>
        <v>318933.76</v>
      </c>
      <c r="J61" s="51">
        <f t="shared" si="13"/>
        <v>333117.87</v>
      </c>
      <c r="K61" s="51">
        <f t="shared" si="13"/>
        <v>466308.9</v>
      </c>
      <c r="L61" s="51">
        <f t="shared" si="13"/>
        <v>415000.18</v>
      </c>
      <c r="M61" s="51">
        <f t="shared" si="13"/>
        <v>219074.09</v>
      </c>
      <c r="N61" s="51">
        <f t="shared" si="13"/>
        <v>95670.82</v>
      </c>
      <c r="O61" s="36">
        <f t="shared" si="13"/>
        <v>4062304.9999999995</v>
      </c>
      <c r="Q61"/>
    </row>
    <row r="62" spans="1:18" ht="18.75" customHeight="1">
      <c r="A62" s="26" t="s">
        <v>54</v>
      </c>
      <c r="B62" s="51">
        <v>442192.85</v>
      </c>
      <c r="C62" s="51">
        <v>274848.1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717040.95</v>
      </c>
      <c r="P62"/>
      <c r="Q62"/>
      <c r="R62" s="43"/>
    </row>
    <row r="63" spans="1:16" ht="18.75" customHeight="1">
      <c r="A63" s="26" t="s">
        <v>55</v>
      </c>
      <c r="B63" s="51">
        <v>86759.54</v>
      </c>
      <c r="C63" s="51">
        <v>97457.15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184216.69</v>
      </c>
      <c r="P63"/>
    </row>
    <row r="64" spans="1:17" ht="18.75" customHeight="1">
      <c r="A64" s="26" t="s">
        <v>56</v>
      </c>
      <c r="B64" s="52">
        <v>0</v>
      </c>
      <c r="C64" s="52">
        <v>0</v>
      </c>
      <c r="D64" s="31">
        <v>360517.32</v>
      </c>
      <c r="E64" s="52">
        <v>0</v>
      </c>
      <c r="F64" s="52">
        <v>0</v>
      </c>
      <c r="G64" s="52">
        <v>0</v>
      </c>
      <c r="H64" s="51">
        <v>79014.28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439531.6</v>
      </c>
      <c r="Q64"/>
    </row>
    <row r="65" spans="1:18" ht="18.75" customHeight="1">
      <c r="A65" s="26" t="s">
        <v>57</v>
      </c>
      <c r="B65" s="52">
        <v>0</v>
      </c>
      <c r="C65" s="52">
        <v>0</v>
      </c>
      <c r="D65" s="52">
        <v>0</v>
      </c>
      <c r="E65" s="31">
        <v>101406.75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101406.75</v>
      </c>
      <c r="R65"/>
    </row>
    <row r="66" spans="1:19" ht="18.75" customHeight="1">
      <c r="A66" s="26" t="s">
        <v>58</v>
      </c>
      <c r="B66" s="52">
        <v>0</v>
      </c>
      <c r="C66" s="52">
        <v>0</v>
      </c>
      <c r="D66" s="52">
        <v>0</v>
      </c>
      <c r="E66" s="52">
        <v>0</v>
      </c>
      <c r="F66" s="31">
        <v>332934.19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332934.19</v>
      </c>
      <c r="S66"/>
    </row>
    <row r="67" spans="1:20" ht="18.75" customHeight="1">
      <c r="A67" s="26" t="s">
        <v>59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439069.2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439069.2</v>
      </c>
      <c r="T67"/>
    </row>
    <row r="68" spans="1:21" ht="18.75" customHeight="1">
      <c r="A68" s="26" t="s">
        <v>60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318933.76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318933.76</v>
      </c>
      <c r="U68"/>
    </row>
    <row r="69" spans="1:22" ht="18.75" customHeight="1">
      <c r="A69" s="26" t="s">
        <v>61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333117.87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333117.87</v>
      </c>
      <c r="V69"/>
    </row>
    <row r="70" spans="1:23" ht="18.75" customHeight="1">
      <c r="A70" s="26" t="s">
        <v>62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466308.9</v>
      </c>
      <c r="L70" s="31">
        <v>415000.18</v>
      </c>
      <c r="M70" s="52">
        <v>0</v>
      </c>
      <c r="N70" s="52">
        <v>0</v>
      </c>
      <c r="O70" s="36">
        <f t="shared" si="14"/>
        <v>881309.0800000001</v>
      </c>
      <c r="P70"/>
      <c r="W70"/>
    </row>
    <row r="71" spans="1:25" ht="18.75" customHeight="1">
      <c r="A71" s="26" t="s">
        <v>63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219074.09</v>
      </c>
      <c r="N71" s="52">
        <v>0</v>
      </c>
      <c r="O71" s="36">
        <f t="shared" si="14"/>
        <v>219074.09</v>
      </c>
      <c r="R71"/>
      <c r="Y71"/>
    </row>
    <row r="72" spans="1:26" ht="18.75" customHeight="1">
      <c r="A72" s="38" t="s">
        <v>64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95670.82</v>
      </c>
      <c r="O72" s="55">
        <f t="shared" si="14"/>
        <v>95670.82</v>
      </c>
      <c r="P72"/>
      <c r="S72"/>
      <c r="Z72"/>
    </row>
    <row r="73" spans="1:12" ht="21" customHeight="1">
      <c r="A73" s="56" t="s">
        <v>52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2022-09-16T19:41:13Z</dcterms:modified>
  <cp:category/>
  <cp:version/>
  <cp:contentType/>
  <cp:contentStatus/>
</cp:coreProperties>
</file>