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<sst xmlns="http://schemas.openxmlformats.org/spreadsheetml/2006/main" count="90" uniqueCount="87">
  <si>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</si>
  <si>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</si>
  <si>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</si>
  <si>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</si>
  <si>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</si>
  <si>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</si>
  <si>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</si>
  <si>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</si>
  <si>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</si>
  <si>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</si>
  <si>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</si>
  <si>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</si>
  <si>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</si>
  <si>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</si>
  <si>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</si>
  <si>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</si>
  <si>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</si>
  <si>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</si>
  <si>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</si>
  <si>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</si>
  <si>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</si>
  <si>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</si>
  <si>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</si>
  <si>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</si>
  <si>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</si>
  <si>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</si>
  <si>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</si>
  <si>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</si>
  <si>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</si>
  <si>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</si>
  <si>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</si>
  <si>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</si>
  <si>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</si>
  <si>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</si>
  <si>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</si>
  <si>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</si>
  <si>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</si>
  <si>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</si>
  <si>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</si>
  <si>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</si>
  <si>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</si>
  <si>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</si>
  <si>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</si>
  <si>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</si>
  <si>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</si>
  <si>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</si>
  <si>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</si>
  <si>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</si>
  <si>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</si>
  <si>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</si>
  <si>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</si>
  <si>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</si>
  <si>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</si>
  <si>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</si>
  <si>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</si>
  <si>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</si>
  <si>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</si>
  <si>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</si>
  <si>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</si>
  <si>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</si>
  <si>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</si>
  <si>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</si>
  <si>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</si>
  <si>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</si>
  <si>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</si>
  <si>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09/09/22 - VENCIMENTO 16/09/22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</si>
  <si>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</si>
  <si>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</si>
  <si>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</si>
  <si>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</si>
  <si>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</si>
  <si>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</si>
  <si>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</si>
  <si>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</si>
  <si>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</si>
  <si>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</si>
  <si>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</si>
  <si>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</si>
  <si>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</si>
  <si>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</si>
  <si>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</si>
  <si>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</si>
  <si>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</si>
  <si>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</si>
  <si>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</si>
  <si>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Nota: (1) Revisão de remuneração do serviço atende, glosas de veículos e pagamento horas extras, mês de maio/22.</t>
  </si>
  <si>
    <t>5.4. Revisão de Remuneração pelo Serviço Atende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</si>
</sst>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399834</v>
      </c>
      <c r="C7" s="9">
        <f t="shared" si="0"/>
        <v>275026</v>
      </c>
      <c r="D7" s="9">
        <f t="shared" si="0"/>
        <v>274066</v>
      </c>
      <c r="E7" s="9">
        <f t="shared" si="0"/>
        <v>68380</v>
      </c>
      <c r="F7" s="9">
        <f t="shared" si="0"/>
        <v>233896</v>
      </c>
      <c r="G7" s="9">
        <f t="shared" si="0"/>
        <v>374624</v>
      </c>
      <c r="H7" s="9">
        <f t="shared" si="0"/>
        <v>44934</v>
      </c>
      <c r="I7" s="9">
        <f t="shared" si="0"/>
        <v>295665</v>
      </c>
      <c r="J7" s="9">
        <f t="shared" si="0"/>
        <v>236097</v>
      </c>
      <c r="K7" s="9">
        <f t="shared" si="0"/>
        <v>363736</v>
      </c>
      <c r="L7" s="9">
        <f t="shared" si="0"/>
        <v>281289</v>
      </c>
      <c r="M7" s="9">
        <f t="shared" si="0"/>
        <v>133656</v>
      </c>
      <c r="N7" s="9">
        <f t="shared" si="0"/>
        <v>84198</v>
      </c>
      <c r="O7" s="9">
        <f t="shared" si="0"/>
        <v>3065401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13389</v>
      </c>
      <c r="C8" s="11">
        <f t="shared" si="1"/>
        <v>13877</v>
      </c>
      <c r="D8" s="11">
        <f t="shared" si="1"/>
        <v>10046</v>
      </c>
      <c r="E8" s="11">
        <f t="shared" si="1"/>
        <v>2078</v>
      </c>
      <c r="F8" s="11">
        <f t="shared" si="1"/>
        <v>7781</v>
      </c>
      <c r="G8" s="11">
        <f t="shared" si="1"/>
        <v>11437</v>
      </c>
      <c r="H8" s="11">
        <f t="shared" si="1"/>
        <v>2218</v>
      </c>
      <c r="I8" s="11">
        <f t="shared" si="1"/>
        <v>15571</v>
      </c>
      <c r="J8" s="11">
        <f t="shared" si="1"/>
        <v>10690</v>
      </c>
      <c r="K8" s="11">
        <f t="shared" si="1"/>
        <v>8576</v>
      </c>
      <c r="L8" s="11">
        <f t="shared" si="1"/>
        <v>7355</v>
      </c>
      <c r="M8" s="11">
        <f t="shared" si="1"/>
        <v>5378</v>
      </c>
      <c r="N8" s="11">
        <f t="shared" si="1"/>
        <v>4259</v>
      </c>
      <c r="O8" s="11">
        <f t="shared" si="1"/>
        <v>112655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13389</v>
      </c>
      <c r="C9" s="11">
        <v>13877</v>
      </c>
      <c r="D9" s="11">
        <v>10046</v>
      </c>
      <c r="E9" s="11">
        <v>2078</v>
      </c>
      <c r="F9" s="11">
        <v>7781</v>
      </c>
      <c r="G9" s="11">
        <v>11437</v>
      </c>
      <c r="H9" s="11">
        <v>2218</v>
      </c>
      <c r="I9" s="11">
        <v>15571</v>
      </c>
      <c r="J9" s="11">
        <v>10690</v>
      </c>
      <c r="K9" s="11">
        <v>8564</v>
      </c>
      <c r="L9" s="11">
        <v>7354</v>
      </c>
      <c r="M9" s="11">
        <v>5366</v>
      </c>
      <c r="N9" s="11">
        <v>4248</v>
      </c>
      <c r="O9" s="11">
        <f>SUM(B9:N9)</f>
        <v>112619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1</v>
      </c>
      <c r="M10" s="13">
        <v>12</v>
      </c>
      <c r="N10" s="13">
        <v>11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386445</v>
      </c>
      <c r="C11" s="13">
        <v>261149</v>
      </c>
      <c r="D11" s="13">
        <v>264020</v>
      </c>
      <c r="E11" s="13">
        <v>66302</v>
      </c>
      <c r="F11" s="13">
        <v>226115</v>
      </c>
      <c r="G11" s="13">
        <v>363187</v>
      </c>
      <c r="H11" s="13">
        <v>42716</v>
      </c>
      <c r="I11" s="13">
        <v>280094</v>
      </c>
      <c r="J11" s="13">
        <v>225407</v>
      </c>
      <c r="K11" s="13">
        <v>355160</v>
      </c>
      <c r="L11" s="13">
        <v>273934</v>
      </c>
      <c r="M11" s="13">
        <v>128278</v>
      </c>
      <c r="N11" s="13">
        <v>79939</v>
      </c>
      <c r="O11" s="11">
        <f>SUM(B11:N11)</f>
        <v>2952746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1.187733421912264</v>
      </c>
      <c r="C16" s="19">
        <v>1.237178515841407</v>
      </c>
      <c r="D16" s="19">
        <v>1.24725945322928</v>
      </c>
      <c r="E16" s="19">
        <v>0.89748711939941</v>
      </c>
      <c r="F16" s="19">
        <v>1.330614618027855</v>
      </c>
      <c r="G16" s="19">
        <v>1.434489581038187</v>
      </c>
      <c r="H16" s="19">
        <v>1.609382445123069</v>
      </c>
      <c r="I16" s="19">
        <v>1.168173637172785</v>
      </c>
      <c r="J16" s="19">
        <v>1.280668102298243</v>
      </c>
      <c r="K16" s="19">
        <v>1.137825012382799</v>
      </c>
      <c r="L16" s="19">
        <v>1.190142192746474</v>
      </c>
      <c r="M16" s="19">
        <v>1.224365996237714</v>
      </c>
      <c r="N16" s="19">
        <v>1.099753830518184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1532550.3099999996</v>
      </c>
      <c r="C18" s="24">
        <f t="shared" si="2"/>
        <v>1109442.2899999998</v>
      </c>
      <c r="D18" s="24">
        <f t="shared" si="2"/>
        <v>967257.0599999998</v>
      </c>
      <c r="E18" s="24">
        <f t="shared" si="2"/>
        <v>302911.38</v>
      </c>
      <c r="F18" s="24">
        <f t="shared" si="2"/>
        <v>1016794.0499999999</v>
      </c>
      <c r="G18" s="24">
        <f t="shared" si="2"/>
        <v>1467244.84</v>
      </c>
      <c r="H18" s="24">
        <f t="shared" si="2"/>
        <v>261696.63</v>
      </c>
      <c r="I18" s="24">
        <f t="shared" si="2"/>
        <v>1131062.5800000005</v>
      </c>
      <c r="J18" s="24">
        <f t="shared" si="2"/>
        <v>980235.9699999999</v>
      </c>
      <c r="K18" s="24">
        <f t="shared" si="2"/>
        <v>1293399.6400000001</v>
      </c>
      <c r="L18" s="24">
        <f t="shared" si="2"/>
        <v>1196749.1799999997</v>
      </c>
      <c r="M18" s="24">
        <f t="shared" si="2"/>
        <v>675684.85</v>
      </c>
      <c r="N18" s="24">
        <f t="shared" si="2"/>
        <v>341558.36</v>
      </c>
      <c r="O18" s="24">
        <f>O19+O20+O21+O22+O23+O24+O25+O27</f>
        <v>12272951.57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1174072.56</v>
      </c>
      <c r="C19" s="30">
        <f t="shared" si="3"/>
        <v>834291.37</v>
      </c>
      <c r="D19" s="30">
        <f t="shared" si="3"/>
        <v>729125.19</v>
      </c>
      <c r="E19" s="30">
        <f t="shared" si="3"/>
        <v>310780.26</v>
      </c>
      <c r="F19" s="30">
        <f t="shared" si="3"/>
        <v>721241.71</v>
      </c>
      <c r="G19" s="30">
        <f t="shared" si="3"/>
        <v>950496.01</v>
      </c>
      <c r="H19" s="30">
        <f t="shared" si="3"/>
        <v>153067.67</v>
      </c>
      <c r="I19" s="30">
        <f t="shared" si="3"/>
        <v>890572.55</v>
      </c>
      <c r="J19" s="30">
        <f t="shared" si="3"/>
        <v>715279.47</v>
      </c>
      <c r="K19" s="30">
        <f t="shared" si="3"/>
        <v>1041630.78</v>
      </c>
      <c r="L19" s="30">
        <f t="shared" si="3"/>
        <v>917199.04</v>
      </c>
      <c r="M19" s="30">
        <f t="shared" si="3"/>
        <v>502894.07</v>
      </c>
      <c r="N19" s="30">
        <f t="shared" si="3"/>
        <v>286163.74</v>
      </c>
      <c r="O19" s="30">
        <f>SUM(B19:N19)</f>
        <v>9226814.42</v>
      </c>
    </row>
    <row r="20" spans="1:23" ht="18.75" customHeight="1">
      <c r="A20" s="26" t="s">
        <v>35</v>
      </c>
      <c r="B20" s="30">
        <f>IF(B16&lt;&gt;0,ROUND((B16-1)*B19,2),0)</f>
        <v>220412.66</v>
      </c>
      <c r="C20" s="30">
        <f aca="true" t="shared" si="4" ref="C20:N20">IF(C16&lt;&gt;0,ROUND((C16-1)*C19,2),0)</f>
        <v>197875.99</v>
      </c>
      <c r="D20" s="30">
        <f t="shared" si="4"/>
        <v>180283.1</v>
      </c>
      <c r="E20" s="30">
        <f t="shared" si="4"/>
        <v>-31858.98</v>
      </c>
      <c r="F20" s="30">
        <f t="shared" si="4"/>
        <v>238453.05</v>
      </c>
      <c r="G20" s="30">
        <f t="shared" si="4"/>
        <v>412980.61</v>
      </c>
      <c r="H20" s="30">
        <f t="shared" si="4"/>
        <v>93276.75</v>
      </c>
      <c r="I20" s="30">
        <f t="shared" si="4"/>
        <v>149770.82</v>
      </c>
      <c r="J20" s="30">
        <f t="shared" si="4"/>
        <v>200756.13</v>
      </c>
      <c r="K20" s="30">
        <f t="shared" si="4"/>
        <v>143562.78</v>
      </c>
      <c r="L20" s="30">
        <f t="shared" si="4"/>
        <v>174398.24</v>
      </c>
      <c r="M20" s="30">
        <f t="shared" si="4"/>
        <v>112832.33</v>
      </c>
      <c r="N20" s="30">
        <f t="shared" si="4"/>
        <v>28545.93</v>
      </c>
      <c r="O20" s="30">
        <f aca="true" t="shared" si="5" ref="O19:O27">SUM(B20:N20)</f>
        <v>2121289.4100000006</v>
      </c>
      <c r="W20" s="60"/>
    </row>
    <row r="21" spans="1:15" ht="18.75" customHeight="1">
      <c r="A21" s="26" t="s">
        <v>36</v>
      </c>
      <c r="B21" s="30">
        <v>71920.97</v>
      </c>
      <c r="C21" s="30">
        <v>47539.77</v>
      </c>
      <c r="D21" s="30">
        <v>30663.32</v>
      </c>
      <c r="E21" s="30">
        <v>12780.47</v>
      </c>
      <c r="F21" s="30">
        <v>36756.93</v>
      </c>
      <c r="G21" s="30">
        <v>57650.76</v>
      </c>
      <c r="H21" s="30">
        <v>6801.49</v>
      </c>
      <c r="I21" s="30">
        <v>45337.37</v>
      </c>
      <c r="J21" s="30">
        <v>40488.1</v>
      </c>
      <c r="K21" s="30">
        <v>63259.56</v>
      </c>
      <c r="L21" s="30">
        <v>60489.38</v>
      </c>
      <c r="M21" s="30">
        <v>28057.87</v>
      </c>
      <c r="N21" s="30">
        <v>15966.86</v>
      </c>
      <c r="O21" s="30">
        <f t="shared" si="5"/>
        <v>517712.85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1141.43</v>
      </c>
      <c r="C24" s="30">
        <v>839.92</v>
      </c>
      <c r="D24" s="30">
        <v>724.16</v>
      </c>
      <c r="E24" s="30">
        <v>228.82</v>
      </c>
      <c r="F24" s="30">
        <v>767.23</v>
      </c>
      <c r="G24" s="30">
        <v>1103.74</v>
      </c>
      <c r="H24" s="30">
        <v>196.52</v>
      </c>
      <c r="I24" s="30">
        <v>845.3</v>
      </c>
      <c r="J24" s="30">
        <v>737.62</v>
      </c>
      <c r="K24" s="30">
        <v>969.14</v>
      </c>
      <c r="L24" s="30">
        <v>896.45</v>
      </c>
      <c r="M24" s="30">
        <v>500.72</v>
      </c>
      <c r="N24" s="30">
        <v>258.45</v>
      </c>
      <c r="O24" s="30">
        <f t="shared" si="5"/>
        <v>9209.500000000002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-36027.74</v>
      </c>
      <c r="C29" s="30">
        <f>+C30+C32+C52+C53+C56-C57</f>
        <v>-60861.31</v>
      </c>
      <c r="D29" s="30">
        <f t="shared" si="6"/>
        <v>-64101.37</v>
      </c>
      <c r="E29" s="30">
        <f t="shared" si="6"/>
        <v>-10700.960000000001</v>
      </c>
      <c r="F29" s="30">
        <f t="shared" si="6"/>
        <v>-50530.780000000006</v>
      </c>
      <c r="G29" s="30">
        <f t="shared" si="6"/>
        <v>-25781.4</v>
      </c>
      <c r="H29" s="30">
        <f t="shared" si="6"/>
        <v>-6327.540000000001</v>
      </c>
      <c r="I29" s="30">
        <f t="shared" si="6"/>
        <v>-52165.06999999999</v>
      </c>
      <c r="J29" s="30">
        <f t="shared" si="6"/>
        <v>-55448.729999999996</v>
      </c>
      <c r="K29" s="30">
        <f t="shared" si="6"/>
        <v>192.07000000000698</v>
      </c>
      <c r="L29" s="30">
        <f t="shared" si="6"/>
        <v>-18801.680000000004</v>
      </c>
      <c r="M29" s="30">
        <f t="shared" si="6"/>
        <v>-17235.700000000004</v>
      </c>
      <c r="N29" s="30">
        <f t="shared" si="6"/>
        <v>-22879.850000000002</v>
      </c>
      <c r="O29" s="30">
        <f t="shared" si="6"/>
        <v>-420670.06000000006</v>
      </c>
    </row>
    <row r="30" spans="1:15" ht="18.75" customHeight="1">
      <c r="A30" s="26" t="s">
        <v>39</v>
      </c>
      <c r="B30" s="31">
        <f>+B31</f>
        <v>-58911.6</v>
      </c>
      <c r="C30" s="31">
        <f>+C31</f>
        <v>-61058.8</v>
      </c>
      <c r="D30" s="31">
        <f aca="true" t="shared" si="7" ref="D30:O30">+D31</f>
        <v>-44202.4</v>
      </c>
      <c r="E30" s="31">
        <f t="shared" si="7"/>
        <v>-9143.2</v>
      </c>
      <c r="F30" s="31">
        <f t="shared" si="7"/>
        <v>-34236.4</v>
      </c>
      <c r="G30" s="31">
        <f t="shared" si="7"/>
        <v>-50322.8</v>
      </c>
      <c r="H30" s="31">
        <f t="shared" si="7"/>
        <v>-9759.2</v>
      </c>
      <c r="I30" s="31">
        <f t="shared" si="7"/>
        <v>-68512.4</v>
      </c>
      <c r="J30" s="31">
        <f t="shared" si="7"/>
        <v>-47036</v>
      </c>
      <c r="K30" s="31">
        <f t="shared" si="7"/>
        <v>-37681.6</v>
      </c>
      <c r="L30" s="31">
        <f t="shared" si="7"/>
        <v>-32357.6</v>
      </c>
      <c r="M30" s="31">
        <f t="shared" si="7"/>
        <v>-23610.4</v>
      </c>
      <c r="N30" s="31">
        <f t="shared" si="7"/>
        <v>-18691.2</v>
      </c>
      <c r="O30" s="31">
        <f t="shared" si="7"/>
        <v>-495523.60000000003</v>
      </c>
    </row>
    <row r="31" spans="1:26" ht="18.75" customHeight="1">
      <c r="A31" s="27" t="s">
        <v>40</v>
      </c>
      <c r="B31" s="16">
        <f>ROUND((-B9)*$G$3,2)</f>
        <v>-58911.6</v>
      </c>
      <c r="C31" s="16">
        <f aca="true" t="shared" si="8" ref="C31:N31">ROUND((-C9)*$G$3,2)</f>
        <v>-61058.8</v>
      </c>
      <c r="D31" s="16">
        <f t="shared" si="8"/>
        <v>-44202.4</v>
      </c>
      <c r="E31" s="16">
        <f t="shared" si="8"/>
        <v>-9143.2</v>
      </c>
      <c r="F31" s="16">
        <f t="shared" si="8"/>
        <v>-34236.4</v>
      </c>
      <c r="G31" s="16">
        <f t="shared" si="8"/>
        <v>-50322.8</v>
      </c>
      <c r="H31" s="16">
        <f t="shared" si="8"/>
        <v>-9759.2</v>
      </c>
      <c r="I31" s="16">
        <f t="shared" si="8"/>
        <v>-68512.4</v>
      </c>
      <c r="J31" s="16">
        <f t="shared" si="8"/>
        <v>-47036</v>
      </c>
      <c r="K31" s="16">
        <f t="shared" si="8"/>
        <v>-37681.6</v>
      </c>
      <c r="L31" s="16">
        <f t="shared" si="8"/>
        <v>-32357.6</v>
      </c>
      <c r="M31" s="16">
        <f t="shared" si="8"/>
        <v>-23610.4</v>
      </c>
      <c r="N31" s="16">
        <f t="shared" si="8"/>
        <v>-18691.2</v>
      </c>
      <c r="O31" s="32">
        <f aca="true" t="shared" si="9" ref="O31:O57">SUM(B31:N31)</f>
        <v>-495523.60000000003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10" ref="C32:O32">SUM(C33:C50)</f>
        <v>-4670.48</v>
      </c>
      <c r="D32" s="31">
        <f t="shared" si="10"/>
        <v>-35012.85</v>
      </c>
      <c r="E32" s="31">
        <f t="shared" si="10"/>
        <v>-1272.41</v>
      </c>
      <c r="F32" s="31">
        <f t="shared" si="10"/>
        <v>-34354.17</v>
      </c>
      <c r="G32" s="31">
        <f t="shared" si="10"/>
        <v>-8906.23</v>
      </c>
      <c r="H32" s="31">
        <f t="shared" si="10"/>
        <v>-1092.77</v>
      </c>
      <c r="I32" s="31">
        <f t="shared" si="10"/>
        <v>-4700.42</v>
      </c>
      <c r="J32" s="31">
        <f t="shared" si="10"/>
        <v>-4101.64</v>
      </c>
      <c r="K32" s="31">
        <f t="shared" si="10"/>
        <v>-5389.02</v>
      </c>
      <c r="L32" s="31">
        <f t="shared" si="10"/>
        <v>-4984.84</v>
      </c>
      <c r="M32" s="31">
        <f t="shared" si="10"/>
        <v>-2784.33</v>
      </c>
      <c r="N32" s="31">
        <f t="shared" si="10"/>
        <v>-2415.47</v>
      </c>
      <c r="O32" s="31">
        <f t="shared" si="10"/>
        <v>-116031.70000000001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-30986.06</v>
      </c>
      <c r="E33" s="33">
        <v>0</v>
      </c>
      <c r="F33" s="33">
        <v>-30087.86</v>
      </c>
      <c r="G33" s="33">
        <v>-2768.74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-978.39</v>
      </c>
      <c r="O33" s="33">
        <f t="shared" si="9"/>
        <v>-64821.049999999996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-6347.07</v>
      </c>
      <c r="C41" s="33">
        <v>-4670.48</v>
      </c>
      <c r="D41" s="33">
        <v>-4026.79</v>
      </c>
      <c r="E41" s="33">
        <v>-1272.41</v>
      </c>
      <c r="F41" s="33">
        <v>-4266.31</v>
      </c>
      <c r="G41" s="33">
        <v>-6137.49</v>
      </c>
      <c r="H41" s="33">
        <v>-1092.77</v>
      </c>
      <c r="I41" s="33">
        <v>-4700.42</v>
      </c>
      <c r="J41" s="33">
        <v>-4101.64</v>
      </c>
      <c r="K41" s="33">
        <v>-5389.02</v>
      </c>
      <c r="L41" s="33">
        <v>-4984.84</v>
      </c>
      <c r="M41" s="33">
        <v>-2784.33</v>
      </c>
      <c r="N41" s="33">
        <v>-1437.08</v>
      </c>
      <c r="O41" s="33">
        <f t="shared" si="9"/>
        <v>-51210.65000000001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29230.93</v>
      </c>
      <c r="C53" s="35">
        <v>4867.97</v>
      </c>
      <c r="D53" s="35">
        <v>15113.88</v>
      </c>
      <c r="E53" s="35">
        <v>-285.35</v>
      </c>
      <c r="F53" s="35">
        <v>18059.79</v>
      </c>
      <c r="G53" s="35">
        <v>33447.63</v>
      </c>
      <c r="H53" s="35">
        <v>4524.43</v>
      </c>
      <c r="I53" s="35">
        <v>21047.75</v>
      </c>
      <c r="J53" s="35">
        <v>-4311.09</v>
      </c>
      <c r="K53" s="35">
        <v>43262.69</v>
      </c>
      <c r="L53" s="35">
        <v>18540.76</v>
      </c>
      <c r="M53" s="35">
        <v>9159.03</v>
      </c>
      <c r="N53" s="35">
        <v>-1773.18</v>
      </c>
      <c r="O53" s="33">
        <f t="shared" si="9"/>
        <v>190885.24000000002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1496522.5699999996</v>
      </c>
      <c r="C55" s="36">
        <f t="shared" si="12"/>
        <v>1048580.9799999997</v>
      </c>
      <c r="D55" s="36">
        <f t="shared" si="12"/>
        <v>903155.6899999998</v>
      </c>
      <c r="E55" s="36">
        <f t="shared" si="12"/>
        <v>292210.42</v>
      </c>
      <c r="F55" s="36">
        <f t="shared" si="12"/>
        <v>966263.2699999999</v>
      </c>
      <c r="G55" s="36">
        <f t="shared" si="12"/>
        <v>1441463.4400000002</v>
      </c>
      <c r="H55" s="36">
        <f t="shared" si="12"/>
        <v>255369.09</v>
      </c>
      <c r="I55" s="36">
        <f t="shared" si="12"/>
        <v>1078897.5100000005</v>
      </c>
      <c r="J55" s="36">
        <f t="shared" si="12"/>
        <v>924787.2399999999</v>
      </c>
      <c r="K55" s="36">
        <f t="shared" si="12"/>
        <v>1293591.7100000002</v>
      </c>
      <c r="L55" s="36">
        <f t="shared" si="12"/>
        <v>1177947.4999999998</v>
      </c>
      <c r="M55" s="36">
        <f t="shared" si="12"/>
        <v>658449.15</v>
      </c>
      <c r="N55" s="36">
        <f t="shared" si="12"/>
        <v>318678.51</v>
      </c>
      <c r="O55" s="36">
        <f>SUM(B55:N55)</f>
        <v>11855917.08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1496522.56</v>
      </c>
      <c r="C61" s="51">
        <f t="shared" si="13"/>
        <v>1048580.98</v>
      </c>
      <c r="D61" s="51">
        <f t="shared" si="13"/>
        <v>903155.6799999999</v>
      </c>
      <c r="E61" s="51">
        <f t="shared" si="13"/>
        <v>292210.42000000004</v>
      </c>
      <c r="F61" s="51">
        <f t="shared" si="13"/>
        <v>966263.27</v>
      </c>
      <c r="G61" s="51">
        <f t="shared" si="13"/>
        <v>1441463.45</v>
      </c>
      <c r="H61" s="51">
        <f t="shared" si="13"/>
        <v>255369.09</v>
      </c>
      <c r="I61" s="51">
        <f t="shared" si="13"/>
        <v>1078897.51</v>
      </c>
      <c r="J61" s="51">
        <f t="shared" si="13"/>
        <v>924787.24</v>
      </c>
      <c r="K61" s="51">
        <f t="shared" si="13"/>
        <v>1293591.71</v>
      </c>
      <c r="L61" s="51">
        <f t="shared" si="13"/>
        <v>1177947.5</v>
      </c>
      <c r="M61" s="51">
        <f t="shared" si="13"/>
        <v>658449.14</v>
      </c>
      <c r="N61" s="51">
        <f t="shared" si="13"/>
        <v>318678.51</v>
      </c>
      <c r="O61" s="36">
        <f t="shared" si="13"/>
        <v>11855917.06</v>
      </c>
      <c r="Q61"/>
    </row>
    <row r="62" spans="1:18" ht="18.75" customHeight="1">
      <c r="A62" s="26" t="s">
        <v>53</v>
      </c>
      <c r="B62" s="51">
        <v>1236170.26</v>
      </c>
      <c r="C62" s="51">
        <v>763129.65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1999299.9100000001</v>
      </c>
      <c r="P62"/>
      <c r="Q62"/>
      <c r="R62" s="43"/>
    </row>
    <row r="63" spans="1:16" ht="18.75" customHeight="1">
      <c r="A63" s="26" t="s">
        <v>54</v>
      </c>
      <c r="B63" s="51">
        <v>260352.3</v>
      </c>
      <c r="C63" s="51">
        <v>285451.33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545803.63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903155.6799999999</v>
      </c>
      <c r="E64" s="52">
        <v>0</v>
      </c>
      <c r="F64" s="52">
        <v>0</v>
      </c>
      <c r="G64" s="52">
        <v>0</v>
      </c>
      <c r="H64" s="51">
        <v>255369.09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1158524.77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292210.42000000004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292210.42000000004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966263.27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966263.27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1441463.45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1441463.45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1078897.51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1078897.51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924787.24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924787.24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1293591.71</v>
      </c>
      <c r="L70" s="31">
        <v>1177947.5</v>
      </c>
      <c r="M70" s="52">
        <v>0</v>
      </c>
      <c r="N70" s="52">
        <v>0</v>
      </c>
      <c r="O70" s="36">
        <f t="shared" si="14"/>
        <v>2471539.21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658449.14</v>
      </c>
      <c r="N71" s="52">
        <v>0</v>
      </c>
      <c r="O71" s="36">
        <f t="shared" si="14"/>
        <v>658449.14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318678.51</v>
      </c>
      <c r="O72" s="55">
        <f t="shared" si="14"/>
        <v>318678.51</v>
      </c>
      <c r="P72"/>
      <c r="S72"/>
      <c r="Z72"/>
    </row>
    <row r="73" spans="1:12" ht="21" customHeight="1">
      <c r="A73" s="56" t="s">
        <v>85</v>
      </c>
      <c r="B73" s="57"/>
      <c r="C73" s="57"/>
      <c r="D73"/>
      <c r="E73"/>
      <c r="F73"/>
      <c r="G73"/>
      <c r="H73" s="58"/>
      <c r="I73" s="58"/>
      <c r="J73"/>
      <c r="K73"/>
      <c r="L7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2022-09-16T18:21:12Z</dcterms:modified>
  <cp:category/>
  <cp:version/>
  <cp:contentType/>
  <cp:contentStatus/>
</cp:coreProperties>
</file>