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<sst xmlns="http://schemas.openxmlformats.org/spreadsheetml/2006/main" count="90" uniqueCount="87">
  <si>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</si>
  <si>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</si>
  <si>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</si>
  <si>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</si>
  <si>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</si>
  <si>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</si>
  <si>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</si>
  <si>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</si>
  <si>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</si>
  <si>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</si>
  <si>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</si>
  <si>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</si>
  <si>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</si>
  <si>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</si>
  <si>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</si>
  <si>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</si>
  <si>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</si>
  <si>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</si>
  <si>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</si>
  <si>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</si>
  <si>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</si>
  <si>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</si>
  <si>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</si>
  <si>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</si>
  <si>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</si>
  <si>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</si>
  <si>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</si>
  <si>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</si>
  <si>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</si>
  <si>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</si>
  <si>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</si>
  <si>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</si>
  <si>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</si>
  <si>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</si>
  <si>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</si>
  <si>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</si>
  <si>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</si>
  <si>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</si>
  <si>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</si>
  <si>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</si>
  <si>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</si>
  <si>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</si>
  <si>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</si>
  <si>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</si>
  <si>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</si>
  <si>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</si>
  <si>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</si>
  <si>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</si>
  <si>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</si>
  <si>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</si>
  <si>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</si>
  <si>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</si>
  <si>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</si>
  <si>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</si>
  <si>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</si>
  <si>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</si>
  <si>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</si>
  <si>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</si>
  <si>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</si>
  <si>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</si>
  <si>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</si>
  <si>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</si>
  <si>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</si>
  <si>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</si>
  <si>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</si>
  <si>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</si>
  <si>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</si>
  <si>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07/09/22 - VENCIMENTO 14/09/22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</si>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</sst>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158702</v>
      </c>
      <c r="C7" s="9">
        <f t="shared" si="0"/>
        <v>108614</v>
      </c>
      <c r="D7" s="9">
        <f t="shared" si="0"/>
        <v>127711</v>
      </c>
      <c r="E7" s="9">
        <f t="shared" si="0"/>
        <v>28710</v>
      </c>
      <c r="F7" s="9">
        <f t="shared" si="0"/>
        <v>101631</v>
      </c>
      <c r="G7" s="9">
        <f t="shared" si="0"/>
        <v>144602</v>
      </c>
      <c r="H7" s="9">
        <f t="shared" si="0"/>
        <v>18906</v>
      </c>
      <c r="I7" s="9">
        <f t="shared" si="0"/>
        <v>116523</v>
      </c>
      <c r="J7" s="9">
        <f t="shared" si="0"/>
        <v>89951</v>
      </c>
      <c r="K7" s="9">
        <f t="shared" si="0"/>
        <v>141549</v>
      </c>
      <c r="L7" s="9">
        <f t="shared" si="0"/>
        <v>113376</v>
      </c>
      <c r="M7" s="9">
        <f t="shared" si="0"/>
        <v>47302</v>
      </c>
      <c r="N7" s="9">
        <f t="shared" si="0"/>
        <v>29386</v>
      </c>
      <c r="O7" s="9">
        <f t="shared" si="0"/>
        <v>1226963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7233</v>
      </c>
      <c r="C8" s="11">
        <f t="shared" si="1"/>
        <v>6750</v>
      </c>
      <c r="D8" s="11">
        <f t="shared" si="1"/>
        <v>5921</v>
      </c>
      <c r="E8" s="11">
        <f t="shared" si="1"/>
        <v>1002</v>
      </c>
      <c r="F8" s="11">
        <f t="shared" si="1"/>
        <v>4252</v>
      </c>
      <c r="G8" s="11">
        <f t="shared" si="1"/>
        <v>6064</v>
      </c>
      <c r="H8" s="11">
        <f t="shared" si="1"/>
        <v>976</v>
      </c>
      <c r="I8" s="11">
        <f t="shared" si="1"/>
        <v>8120</v>
      </c>
      <c r="J8" s="11">
        <f t="shared" si="1"/>
        <v>4983</v>
      </c>
      <c r="K8" s="11">
        <f t="shared" si="1"/>
        <v>4560</v>
      </c>
      <c r="L8" s="11">
        <f t="shared" si="1"/>
        <v>3858</v>
      </c>
      <c r="M8" s="11">
        <f t="shared" si="1"/>
        <v>2000</v>
      </c>
      <c r="N8" s="11">
        <f t="shared" si="1"/>
        <v>1594</v>
      </c>
      <c r="O8" s="11">
        <f t="shared" si="1"/>
        <v>57313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7233</v>
      </c>
      <c r="C9" s="11">
        <v>6750</v>
      </c>
      <c r="D9" s="11">
        <v>5921</v>
      </c>
      <c r="E9" s="11">
        <v>1002</v>
      </c>
      <c r="F9" s="11">
        <v>4252</v>
      </c>
      <c r="G9" s="11">
        <v>6064</v>
      </c>
      <c r="H9" s="11">
        <v>976</v>
      </c>
      <c r="I9" s="11">
        <v>8118</v>
      </c>
      <c r="J9" s="11">
        <v>4983</v>
      </c>
      <c r="K9" s="11">
        <v>4548</v>
      </c>
      <c r="L9" s="11">
        <v>3858</v>
      </c>
      <c r="M9" s="11">
        <v>1997</v>
      </c>
      <c r="N9" s="11">
        <v>1591</v>
      </c>
      <c r="O9" s="11">
        <f>SUM(B9:N9)</f>
        <v>57293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</v>
      </c>
      <c r="J10" s="13">
        <v>0</v>
      </c>
      <c r="K10" s="13">
        <v>12</v>
      </c>
      <c r="L10" s="13">
        <v>0</v>
      </c>
      <c r="M10" s="13">
        <v>3</v>
      </c>
      <c r="N10" s="13">
        <v>3</v>
      </c>
      <c r="O10" s="11">
        <f>SUM(B10:N10)</f>
        <v>20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151469</v>
      </c>
      <c r="C11" s="13">
        <v>101864</v>
      </c>
      <c r="D11" s="13">
        <v>121790</v>
      </c>
      <c r="E11" s="13">
        <v>27708</v>
      </c>
      <c r="F11" s="13">
        <v>97379</v>
      </c>
      <c r="G11" s="13">
        <v>138538</v>
      </c>
      <c r="H11" s="13">
        <v>17930</v>
      </c>
      <c r="I11" s="13">
        <v>108403</v>
      </c>
      <c r="J11" s="13">
        <v>84968</v>
      </c>
      <c r="K11" s="13">
        <v>136989</v>
      </c>
      <c r="L11" s="13">
        <v>109518</v>
      </c>
      <c r="M11" s="13">
        <v>45302</v>
      </c>
      <c r="N11" s="13">
        <v>27792</v>
      </c>
      <c r="O11" s="11">
        <f>SUM(B11:N11)</f>
        <v>1169650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2.9364</v>
      </c>
      <c r="C13" s="17">
        <v>3.0335</v>
      </c>
      <c r="D13" s="17">
        <v>2.6604</v>
      </c>
      <c r="E13" s="17">
        <v>4.5449</v>
      </c>
      <c r="F13" s="17">
        <v>3.0836</v>
      </c>
      <c r="G13" s="17">
        <v>2.5372</v>
      </c>
      <c r="H13" s="17">
        <v>3.4065</v>
      </c>
      <c r="I13" s="17">
        <v>3.0121</v>
      </c>
      <c r="J13" s="17">
        <v>3.0296</v>
      </c>
      <c r="K13" s="17">
        <v>2.8637</v>
      </c>
      <c r="L13" s="17">
        <v>3.2607</v>
      </c>
      <c r="M13" s="17">
        <v>3.7626</v>
      </c>
      <c r="N13" s="17">
        <v>3.3987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68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1.205571644022825</v>
      </c>
      <c r="C16" s="19">
        <v>1.255735629233711</v>
      </c>
      <c r="D16" s="19">
        <v>1.310803458557303</v>
      </c>
      <c r="E16" s="19">
        <v>0.915540873788682</v>
      </c>
      <c r="F16" s="19">
        <v>1.346734075795092</v>
      </c>
      <c r="G16" s="19">
        <v>1.436090681315985</v>
      </c>
      <c r="H16" s="19">
        <v>1.696335088955266</v>
      </c>
      <c r="I16" s="19">
        <v>1.156290772568667</v>
      </c>
      <c r="J16" s="19">
        <v>1.324843931465327</v>
      </c>
      <c r="K16" s="19">
        <v>1.183304895544405</v>
      </c>
      <c r="L16" s="19">
        <v>1.198379543268841</v>
      </c>
      <c r="M16" s="19">
        <v>1.226018962979557</v>
      </c>
      <c r="N16" s="19">
        <v>1.113281303552738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69</v>
      </c>
      <c r="B18" s="24">
        <f aca="true" t="shared" si="2" ref="B18:N18">SUM(B19:B27)</f>
        <v>673747.6500000001</v>
      </c>
      <c r="C18" s="24">
        <f t="shared" si="2"/>
        <v>477783.04</v>
      </c>
      <c r="D18" s="24">
        <f t="shared" si="2"/>
        <v>495182.5200000001</v>
      </c>
      <c r="E18" s="24">
        <f t="shared" si="2"/>
        <v>139834.11000000002</v>
      </c>
      <c r="F18" s="24">
        <f t="shared" si="2"/>
        <v>465149.93000000005</v>
      </c>
      <c r="G18" s="24">
        <f t="shared" si="2"/>
        <v>610882.7099999998</v>
      </c>
      <c r="H18" s="24">
        <f t="shared" si="2"/>
        <v>124418.24</v>
      </c>
      <c r="I18" s="24">
        <f t="shared" si="2"/>
        <v>481863.36</v>
      </c>
      <c r="J18" s="24">
        <f t="shared" si="2"/>
        <v>415713.1500000001</v>
      </c>
      <c r="K18" s="24">
        <f t="shared" si="2"/>
        <v>563562.9</v>
      </c>
      <c r="L18" s="24">
        <f t="shared" si="2"/>
        <v>526691.1199999999</v>
      </c>
      <c r="M18" s="24">
        <f t="shared" si="2"/>
        <v>267217.52</v>
      </c>
      <c r="N18" s="24">
        <f t="shared" si="2"/>
        <v>131660.29</v>
      </c>
      <c r="O18" s="24">
        <f>O19+O20+O21+O22+O23+O24+O25+O27</f>
        <v>5370070.970000001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466012.55</v>
      </c>
      <c r="C19" s="30">
        <f t="shared" si="3"/>
        <v>329480.57</v>
      </c>
      <c r="D19" s="30">
        <f t="shared" si="3"/>
        <v>339762.34</v>
      </c>
      <c r="E19" s="30">
        <f t="shared" si="3"/>
        <v>130484.08</v>
      </c>
      <c r="F19" s="30">
        <f t="shared" si="3"/>
        <v>313389.35</v>
      </c>
      <c r="G19" s="30">
        <f t="shared" si="3"/>
        <v>366884.19</v>
      </c>
      <c r="H19" s="30">
        <f t="shared" si="3"/>
        <v>64403.29</v>
      </c>
      <c r="I19" s="30">
        <f t="shared" si="3"/>
        <v>350978.93</v>
      </c>
      <c r="J19" s="30">
        <f t="shared" si="3"/>
        <v>272515.55</v>
      </c>
      <c r="K19" s="30">
        <f t="shared" si="3"/>
        <v>405353.87</v>
      </c>
      <c r="L19" s="30">
        <f t="shared" si="3"/>
        <v>369685.12</v>
      </c>
      <c r="M19" s="30">
        <f t="shared" si="3"/>
        <v>177978.51</v>
      </c>
      <c r="N19" s="30">
        <f t="shared" si="3"/>
        <v>99874.2</v>
      </c>
      <c r="O19" s="30">
        <f>SUM(B19:N19)</f>
        <v>3686802.5500000007</v>
      </c>
    </row>
    <row r="20" spans="1:23" ht="18.75" customHeight="1">
      <c r="A20" s="26" t="s">
        <v>35</v>
      </c>
      <c r="B20" s="30">
        <f>IF(B16&lt;&gt;0,ROUND((B16-1)*B19,2),0)</f>
        <v>95798.97</v>
      </c>
      <c r="C20" s="30">
        <f aca="true" t="shared" si="4" ref="C20:N20">IF(C16&lt;&gt;0,ROUND((C16-1)*C19,2),0)</f>
        <v>84259.92</v>
      </c>
      <c r="D20" s="30">
        <f t="shared" si="4"/>
        <v>105599.31</v>
      </c>
      <c r="E20" s="30">
        <f t="shared" si="4"/>
        <v>-11020.57</v>
      </c>
      <c r="F20" s="30">
        <f t="shared" si="4"/>
        <v>108662.77</v>
      </c>
      <c r="G20" s="30">
        <f t="shared" si="4"/>
        <v>159994.78</v>
      </c>
      <c r="H20" s="30">
        <f t="shared" si="4"/>
        <v>44846.27</v>
      </c>
      <c r="I20" s="30">
        <f t="shared" si="4"/>
        <v>54854.77</v>
      </c>
      <c r="J20" s="30">
        <f t="shared" si="4"/>
        <v>88525.02</v>
      </c>
      <c r="K20" s="30">
        <f t="shared" si="4"/>
        <v>74303.35</v>
      </c>
      <c r="L20" s="30">
        <f t="shared" si="4"/>
        <v>73337.97</v>
      </c>
      <c r="M20" s="30">
        <f t="shared" si="4"/>
        <v>40226.52</v>
      </c>
      <c r="N20" s="30">
        <f t="shared" si="4"/>
        <v>11313.88</v>
      </c>
      <c r="O20" s="30">
        <f aca="true" t="shared" si="5" ref="O19:O27">SUM(B20:N20)</f>
        <v>930702.9600000001</v>
      </c>
      <c r="W20" s="62"/>
    </row>
    <row r="21" spans="1:15" ht="18.75" customHeight="1">
      <c r="A21" s="26" t="s">
        <v>36</v>
      </c>
      <c r="B21" s="30">
        <v>45646.64</v>
      </c>
      <c r="C21" s="30">
        <v>34197.02</v>
      </c>
      <c r="D21" s="30">
        <v>22387.75</v>
      </c>
      <c r="E21" s="30">
        <v>9115.2</v>
      </c>
      <c r="F21" s="30">
        <v>22604.69</v>
      </c>
      <c r="G21" s="30">
        <v>37797.44</v>
      </c>
      <c r="H21" s="30">
        <v>6572.2</v>
      </c>
      <c r="I21" s="30">
        <v>30569.75</v>
      </c>
      <c r="J21" s="30">
        <v>30882.24</v>
      </c>
      <c r="K21" s="30">
        <v>38832.64</v>
      </c>
      <c r="L21" s="30">
        <v>38884.36</v>
      </c>
      <c r="M21" s="30">
        <v>17111.91</v>
      </c>
      <c r="N21" s="30">
        <v>9590.37</v>
      </c>
      <c r="O21" s="30">
        <f t="shared" si="5"/>
        <v>344192.20999999996</v>
      </c>
    </row>
    <row r="22" spans="1:15" ht="18.75" customHeight="1">
      <c r="A22" s="26" t="s">
        <v>37</v>
      </c>
      <c r="B22" s="30">
        <v>3574.14</v>
      </c>
      <c r="C22" s="30">
        <v>3574.14</v>
      </c>
      <c r="D22" s="30">
        <v>1787.07</v>
      </c>
      <c r="E22" s="30">
        <v>1787.07</v>
      </c>
      <c r="F22" s="30">
        <v>1787.07</v>
      </c>
      <c r="G22" s="30">
        <v>1787.07</v>
      </c>
      <c r="H22" s="30">
        <v>1787.07</v>
      </c>
      <c r="I22" s="30">
        <v>1787.07</v>
      </c>
      <c r="J22" s="30">
        <v>1787.07</v>
      </c>
      <c r="K22" s="30">
        <v>1787.07</v>
      </c>
      <c r="L22" s="30">
        <v>1787.07</v>
      </c>
      <c r="M22" s="30">
        <v>1787.07</v>
      </c>
      <c r="N22" s="30">
        <v>1787.07</v>
      </c>
      <c r="O22" s="30">
        <f t="shared" si="5"/>
        <v>26806.05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-7435.5</v>
      </c>
      <c r="E23" s="30">
        <v>0</v>
      </c>
      <c r="F23" s="30">
        <v>-10591.66</v>
      </c>
      <c r="G23" s="30">
        <v>0</v>
      </c>
      <c r="H23" s="30">
        <v>-2174.31</v>
      </c>
      <c r="I23" s="30">
        <v>0</v>
      </c>
      <c r="J23" s="30">
        <v>-6407.91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-26609.38</v>
      </c>
    </row>
    <row r="24" spans="1:26" ht="18.75" customHeight="1">
      <c r="A24" s="26" t="s">
        <v>70</v>
      </c>
      <c r="B24" s="30">
        <v>1286.8</v>
      </c>
      <c r="C24" s="30">
        <v>950.29</v>
      </c>
      <c r="D24" s="30">
        <v>971.83</v>
      </c>
      <c r="E24" s="30">
        <v>274.59</v>
      </c>
      <c r="F24" s="30">
        <v>917.99</v>
      </c>
      <c r="G24" s="30">
        <v>1192.58</v>
      </c>
      <c r="H24" s="30">
        <v>242.28</v>
      </c>
      <c r="I24" s="30">
        <v>923.37</v>
      </c>
      <c r="J24" s="30">
        <v>815.69</v>
      </c>
      <c r="K24" s="30">
        <v>1095.66</v>
      </c>
      <c r="L24" s="30">
        <v>1017.6</v>
      </c>
      <c r="M24" s="30">
        <v>500.72</v>
      </c>
      <c r="N24" s="30">
        <v>258.46</v>
      </c>
      <c r="O24" s="30">
        <f t="shared" si="5"/>
        <v>10447.859999999999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986.48</v>
      </c>
      <c r="C25" s="30">
        <v>734.49</v>
      </c>
      <c r="D25" s="30">
        <v>644.15</v>
      </c>
      <c r="E25" s="30">
        <v>196.77</v>
      </c>
      <c r="F25" s="30">
        <v>648.24</v>
      </c>
      <c r="G25" s="30">
        <v>873.3</v>
      </c>
      <c r="H25" s="30">
        <v>161.72</v>
      </c>
      <c r="I25" s="30">
        <v>683.29</v>
      </c>
      <c r="J25" s="30">
        <v>652.27</v>
      </c>
      <c r="K25" s="30">
        <v>839.57</v>
      </c>
      <c r="L25" s="30">
        <v>745.22</v>
      </c>
      <c r="M25" s="30">
        <v>421.81</v>
      </c>
      <c r="N25" s="30">
        <v>221.02</v>
      </c>
      <c r="O25" s="30">
        <f t="shared" si="5"/>
        <v>7808.330000000002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72</v>
      </c>
      <c r="B26" s="30">
        <v>460.18</v>
      </c>
      <c r="C26" s="30">
        <v>342.62</v>
      </c>
      <c r="D26" s="30">
        <v>300.5</v>
      </c>
      <c r="E26" s="30">
        <v>91.79</v>
      </c>
      <c r="F26" s="30">
        <v>302.39</v>
      </c>
      <c r="G26" s="30">
        <v>407.38</v>
      </c>
      <c r="H26" s="30">
        <v>75.44</v>
      </c>
      <c r="I26" s="30">
        <v>316.85</v>
      </c>
      <c r="J26" s="30">
        <v>304.9</v>
      </c>
      <c r="K26" s="30">
        <v>386</v>
      </c>
      <c r="L26" s="30">
        <v>347.65</v>
      </c>
      <c r="M26" s="30">
        <v>196.77</v>
      </c>
      <c r="N26" s="30">
        <v>103.1</v>
      </c>
      <c r="O26" s="30">
        <f t="shared" si="5"/>
        <v>3635.57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73</v>
      </c>
      <c r="B27" s="30">
        <v>59981.89</v>
      </c>
      <c r="C27" s="30">
        <v>24243.99</v>
      </c>
      <c r="D27" s="30">
        <v>31165.07</v>
      </c>
      <c r="E27" s="30">
        <v>8905.18</v>
      </c>
      <c r="F27" s="30">
        <v>27429.09</v>
      </c>
      <c r="G27" s="30">
        <v>41945.97</v>
      </c>
      <c r="H27" s="30">
        <v>8504.28</v>
      </c>
      <c r="I27" s="30">
        <v>41749.33</v>
      </c>
      <c r="J27" s="30">
        <v>26638.32</v>
      </c>
      <c r="K27" s="30">
        <v>40964.74</v>
      </c>
      <c r="L27" s="30">
        <v>40886.13</v>
      </c>
      <c r="M27" s="30">
        <v>28994.21</v>
      </c>
      <c r="N27" s="30">
        <v>8512.19</v>
      </c>
      <c r="O27" s="30">
        <f t="shared" si="5"/>
        <v>389920.39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74</v>
      </c>
      <c r="B29" s="30">
        <f aca="true" t="shared" si="6" ref="B29:O29">+B30+B32+B52+B53+B56-B57</f>
        <v>-38980.62</v>
      </c>
      <c r="C29" s="30">
        <f>+C30+C32+C52+C53+C56-C57</f>
        <v>-34984.229999999996</v>
      </c>
      <c r="D29" s="30">
        <f t="shared" si="6"/>
        <v>-31456.39</v>
      </c>
      <c r="E29" s="30">
        <f t="shared" si="6"/>
        <v>-5935.6900000000005</v>
      </c>
      <c r="F29" s="30">
        <f t="shared" si="6"/>
        <v>-23813.4</v>
      </c>
      <c r="G29" s="30">
        <f t="shared" si="6"/>
        <v>-33313.09</v>
      </c>
      <c r="H29" s="30">
        <f t="shared" si="6"/>
        <v>-5641.65</v>
      </c>
      <c r="I29" s="30">
        <f t="shared" si="6"/>
        <v>-40853.74</v>
      </c>
      <c r="J29" s="30">
        <f t="shared" si="6"/>
        <v>-26460.96</v>
      </c>
      <c r="K29" s="30">
        <f t="shared" si="6"/>
        <v>-26103.79</v>
      </c>
      <c r="L29" s="30">
        <f t="shared" si="6"/>
        <v>-22633.670000000002</v>
      </c>
      <c r="M29" s="30">
        <f t="shared" si="6"/>
        <v>-11571.13</v>
      </c>
      <c r="N29" s="30">
        <f t="shared" si="6"/>
        <v>-8437.449999999999</v>
      </c>
      <c r="O29" s="30">
        <f t="shared" si="6"/>
        <v>-310185.81000000006</v>
      </c>
    </row>
    <row r="30" spans="1:15" ht="18.75" customHeight="1">
      <c r="A30" s="26" t="s">
        <v>39</v>
      </c>
      <c r="B30" s="31">
        <f>+B31</f>
        <v>-31825.2</v>
      </c>
      <c r="C30" s="31">
        <f>+C31</f>
        <v>-29700</v>
      </c>
      <c r="D30" s="31">
        <f aca="true" t="shared" si="7" ref="D30:O30">+D31</f>
        <v>-26052.4</v>
      </c>
      <c r="E30" s="31">
        <f t="shared" si="7"/>
        <v>-4408.8</v>
      </c>
      <c r="F30" s="31">
        <f t="shared" si="7"/>
        <v>-18708.8</v>
      </c>
      <c r="G30" s="31">
        <f t="shared" si="7"/>
        <v>-26681.6</v>
      </c>
      <c r="H30" s="31">
        <f t="shared" si="7"/>
        <v>-4294.4</v>
      </c>
      <c r="I30" s="31">
        <f t="shared" si="7"/>
        <v>-35719.2</v>
      </c>
      <c r="J30" s="31">
        <f t="shared" si="7"/>
        <v>-21925.2</v>
      </c>
      <c r="K30" s="31">
        <f t="shared" si="7"/>
        <v>-20011.2</v>
      </c>
      <c r="L30" s="31">
        <f t="shared" si="7"/>
        <v>-16975.2</v>
      </c>
      <c r="M30" s="31">
        <f t="shared" si="7"/>
        <v>-8786.8</v>
      </c>
      <c r="N30" s="31">
        <f t="shared" si="7"/>
        <v>-7000.4</v>
      </c>
      <c r="O30" s="31">
        <f t="shared" si="7"/>
        <v>-252089.20000000004</v>
      </c>
    </row>
    <row r="31" spans="1:26" ht="18.75" customHeight="1">
      <c r="A31" s="27" t="s">
        <v>40</v>
      </c>
      <c r="B31" s="16">
        <f>ROUND((-B9)*$G$3,2)</f>
        <v>-31825.2</v>
      </c>
      <c r="C31" s="16">
        <f aca="true" t="shared" si="8" ref="C31:N31">ROUND((-C9)*$G$3,2)</f>
        <v>-29700</v>
      </c>
      <c r="D31" s="16">
        <f t="shared" si="8"/>
        <v>-26052.4</v>
      </c>
      <c r="E31" s="16">
        <f t="shared" si="8"/>
        <v>-4408.8</v>
      </c>
      <c r="F31" s="16">
        <f t="shared" si="8"/>
        <v>-18708.8</v>
      </c>
      <c r="G31" s="16">
        <f t="shared" si="8"/>
        <v>-26681.6</v>
      </c>
      <c r="H31" s="16">
        <f t="shared" si="8"/>
        <v>-4294.4</v>
      </c>
      <c r="I31" s="16">
        <f t="shared" si="8"/>
        <v>-35719.2</v>
      </c>
      <c r="J31" s="16">
        <f t="shared" si="8"/>
        <v>-21925.2</v>
      </c>
      <c r="K31" s="16">
        <f t="shared" si="8"/>
        <v>-20011.2</v>
      </c>
      <c r="L31" s="16">
        <f t="shared" si="8"/>
        <v>-16975.2</v>
      </c>
      <c r="M31" s="16">
        <f t="shared" si="8"/>
        <v>-8786.8</v>
      </c>
      <c r="N31" s="16">
        <f t="shared" si="8"/>
        <v>-7000.4</v>
      </c>
      <c r="O31" s="32">
        <f aca="true" t="shared" si="9" ref="O31:O57">SUM(B31:N31)</f>
        <v>-252089.20000000004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SUM(B33:B50)</f>
        <v>-7155.42</v>
      </c>
      <c r="C32" s="31">
        <f aca="true" t="shared" si="10" ref="C32:O32">SUM(C33:C50)</f>
        <v>-5284.23</v>
      </c>
      <c r="D32" s="31">
        <f t="shared" si="10"/>
        <v>-5403.99</v>
      </c>
      <c r="E32" s="31">
        <f t="shared" si="10"/>
        <v>-1526.89</v>
      </c>
      <c r="F32" s="31">
        <f t="shared" si="10"/>
        <v>-5104.6</v>
      </c>
      <c r="G32" s="31">
        <f t="shared" si="10"/>
        <v>-6631.49</v>
      </c>
      <c r="H32" s="31">
        <f t="shared" si="10"/>
        <v>-1347.25</v>
      </c>
      <c r="I32" s="31">
        <f t="shared" si="10"/>
        <v>-5134.54</v>
      </c>
      <c r="J32" s="31">
        <f t="shared" si="10"/>
        <v>-4535.76</v>
      </c>
      <c r="K32" s="31">
        <f t="shared" si="10"/>
        <v>-6092.59</v>
      </c>
      <c r="L32" s="31">
        <f t="shared" si="10"/>
        <v>-5658.47</v>
      </c>
      <c r="M32" s="31">
        <f t="shared" si="10"/>
        <v>-2784.33</v>
      </c>
      <c r="N32" s="31">
        <f t="shared" si="10"/>
        <v>-1437.05</v>
      </c>
      <c r="O32" s="31">
        <f t="shared" si="10"/>
        <v>-58096.61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75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76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77</v>
      </c>
      <c r="B41" s="33">
        <v>-7155.42</v>
      </c>
      <c r="C41" s="33">
        <v>-5284.23</v>
      </c>
      <c r="D41" s="33">
        <v>-5403.99</v>
      </c>
      <c r="E41" s="33">
        <v>-1526.89</v>
      </c>
      <c r="F41" s="33">
        <v>-5104.6</v>
      </c>
      <c r="G41" s="33">
        <v>-6631.49</v>
      </c>
      <c r="H41" s="33">
        <v>-1347.25</v>
      </c>
      <c r="I41" s="33">
        <v>-5134.54</v>
      </c>
      <c r="J41" s="33">
        <v>-4535.76</v>
      </c>
      <c r="K41" s="33">
        <v>-6092.59</v>
      </c>
      <c r="L41" s="33">
        <v>-5658.47</v>
      </c>
      <c r="M41" s="33">
        <v>-2784.33</v>
      </c>
      <c r="N41" s="33">
        <v>-1437.05</v>
      </c>
      <c r="O41" s="33">
        <f t="shared" si="9"/>
        <v>-58096.61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78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1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79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1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80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1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81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1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82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1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83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1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84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1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85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11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86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11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48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9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49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9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50</v>
      </c>
      <c r="B55" s="36">
        <f aca="true" t="shared" si="12" ref="B55:N55">+B18+B29</f>
        <v>634767.0300000001</v>
      </c>
      <c r="C55" s="36">
        <f t="shared" si="12"/>
        <v>442798.81</v>
      </c>
      <c r="D55" s="36">
        <f t="shared" si="12"/>
        <v>463726.13000000006</v>
      </c>
      <c r="E55" s="36">
        <f t="shared" si="12"/>
        <v>133898.42</v>
      </c>
      <c r="F55" s="36">
        <f t="shared" si="12"/>
        <v>441336.53</v>
      </c>
      <c r="G55" s="36">
        <f t="shared" si="12"/>
        <v>577569.6199999999</v>
      </c>
      <c r="H55" s="36">
        <f t="shared" si="12"/>
        <v>118776.59000000001</v>
      </c>
      <c r="I55" s="36">
        <f t="shared" si="12"/>
        <v>441009.62</v>
      </c>
      <c r="J55" s="36">
        <f t="shared" si="12"/>
        <v>389252.19000000006</v>
      </c>
      <c r="K55" s="36">
        <f t="shared" si="12"/>
        <v>537459.11</v>
      </c>
      <c r="L55" s="36">
        <f t="shared" si="12"/>
        <v>504057.4499999999</v>
      </c>
      <c r="M55" s="36">
        <f t="shared" si="12"/>
        <v>255646.39</v>
      </c>
      <c r="N55" s="36">
        <f t="shared" si="12"/>
        <v>123222.84000000001</v>
      </c>
      <c r="O55" s="36">
        <f>SUM(B55:N55)</f>
        <v>5063520.7299999995</v>
      </c>
      <c r="P55"/>
      <c r="Q55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51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9"/>
        <v>0</v>
      </c>
      <c r="P56"/>
      <c r="Q56" s="43"/>
      <c r="R56"/>
      <c r="S56"/>
    </row>
    <row r="57" spans="1:19" ht="18.75" customHeight="1">
      <c r="A57" s="37" t="s">
        <v>52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9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54</v>
      </c>
      <c r="B61" s="51">
        <f aca="true" t="shared" si="13" ref="B61:O61">SUM(B62:B72)</f>
        <v>634767.03</v>
      </c>
      <c r="C61" s="51">
        <f t="shared" si="13"/>
        <v>442798.81000000006</v>
      </c>
      <c r="D61" s="51">
        <f t="shared" si="13"/>
        <v>463726.14</v>
      </c>
      <c r="E61" s="51">
        <f t="shared" si="13"/>
        <v>133898.42</v>
      </c>
      <c r="F61" s="51">
        <f t="shared" si="13"/>
        <v>441336.53</v>
      </c>
      <c r="G61" s="51">
        <f t="shared" si="13"/>
        <v>577569.62</v>
      </c>
      <c r="H61" s="51">
        <f t="shared" si="13"/>
        <v>118776.59</v>
      </c>
      <c r="I61" s="51">
        <f t="shared" si="13"/>
        <v>441009.62</v>
      </c>
      <c r="J61" s="51">
        <f t="shared" si="13"/>
        <v>389252.19</v>
      </c>
      <c r="K61" s="51">
        <f t="shared" si="13"/>
        <v>537459.11</v>
      </c>
      <c r="L61" s="51">
        <f t="shared" si="13"/>
        <v>504057.45</v>
      </c>
      <c r="M61" s="51">
        <f t="shared" si="13"/>
        <v>255646.38</v>
      </c>
      <c r="N61" s="51">
        <f t="shared" si="13"/>
        <v>123222.84</v>
      </c>
      <c r="O61" s="36">
        <f t="shared" si="13"/>
        <v>5063520.7299999995</v>
      </c>
      <c r="Q61"/>
    </row>
    <row r="62" spans="1:18" ht="18.75" customHeight="1">
      <c r="A62" s="26" t="s">
        <v>55</v>
      </c>
      <c r="B62" s="51">
        <v>528431.78</v>
      </c>
      <c r="C62" s="51">
        <v>325603.46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854035.24</v>
      </c>
      <c r="P62"/>
      <c r="Q62"/>
      <c r="R62" s="43"/>
    </row>
    <row r="63" spans="1:16" ht="18.75" customHeight="1">
      <c r="A63" s="26" t="s">
        <v>56</v>
      </c>
      <c r="B63" s="51">
        <v>106335.25</v>
      </c>
      <c r="C63" s="51">
        <v>117195.35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4" ref="O63:O72">SUM(B63:N63)</f>
        <v>223530.6</v>
      </c>
      <c r="P63"/>
    </row>
    <row r="64" spans="1:17" ht="18.75" customHeight="1">
      <c r="A64" s="26" t="s">
        <v>57</v>
      </c>
      <c r="B64" s="52">
        <v>0</v>
      </c>
      <c r="C64" s="52">
        <v>0</v>
      </c>
      <c r="D64" s="31">
        <v>463726.14</v>
      </c>
      <c r="E64" s="52">
        <v>0</v>
      </c>
      <c r="F64" s="52">
        <v>0</v>
      </c>
      <c r="G64" s="52">
        <v>0</v>
      </c>
      <c r="H64" s="51">
        <v>118776.59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4"/>
        <v>582502.73</v>
      </c>
      <c r="Q64"/>
    </row>
    <row r="65" spans="1:18" ht="18.75" customHeight="1">
      <c r="A65" s="26" t="s">
        <v>58</v>
      </c>
      <c r="B65" s="52">
        <v>0</v>
      </c>
      <c r="C65" s="52">
        <v>0</v>
      </c>
      <c r="D65" s="52">
        <v>0</v>
      </c>
      <c r="E65" s="31">
        <v>133898.42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4"/>
        <v>133898.42</v>
      </c>
      <c r="R65"/>
    </row>
    <row r="66" spans="1:19" ht="18.75" customHeight="1">
      <c r="A66" s="26" t="s">
        <v>59</v>
      </c>
      <c r="B66" s="52">
        <v>0</v>
      </c>
      <c r="C66" s="52">
        <v>0</v>
      </c>
      <c r="D66" s="52">
        <v>0</v>
      </c>
      <c r="E66" s="52">
        <v>0</v>
      </c>
      <c r="F66" s="31">
        <v>441336.53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4"/>
        <v>441336.53</v>
      </c>
      <c r="S66"/>
    </row>
    <row r="67" spans="1:20" ht="18.75" customHeight="1">
      <c r="A67" s="26" t="s">
        <v>60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577569.62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4"/>
        <v>577569.62</v>
      </c>
      <c r="T67"/>
    </row>
    <row r="68" spans="1:21" ht="18.75" customHeight="1">
      <c r="A68" s="26" t="s">
        <v>61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441009.62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4"/>
        <v>441009.62</v>
      </c>
      <c r="U68"/>
    </row>
    <row r="69" spans="1:22" ht="18.75" customHeight="1">
      <c r="A69" s="26" t="s">
        <v>62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389252.19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4"/>
        <v>389252.19</v>
      </c>
      <c r="V69"/>
    </row>
    <row r="70" spans="1:23" ht="18.75" customHeight="1">
      <c r="A70" s="26" t="s">
        <v>63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537459.11</v>
      </c>
      <c r="L70" s="31">
        <v>504057.45</v>
      </c>
      <c r="M70" s="52">
        <v>0</v>
      </c>
      <c r="N70" s="52">
        <v>0</v>
      </c>
      <c r="O70" s="36">
        <f t="shared" si="14"/>
        <v>1041516.56</v>
      </c>
      <c r="P70"/>
      <c r="W70"/>
    </row>
    <row r="71" spans="1:25" ht="18.75" customHeight="1">
      <c r="A71" s="26" t="s">
        <v>64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255646.38</v>
      </c>
      <c r="N71" s="52">
        <v>0</v>
      </c>
      <c r="O71" s="36">
        <f t="shared" si="14"/>
        <v>255646.38</v>
      </c>
      <c r="R71"/>
      <c r="Y71"/>
    </row>
    <row r="72" spans="1:26" ht="18.75" customHeight="1">
      <c r="A72" s="38" t="s">
        <v>65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123222.84</v>
      </c>
      <c r="O72" s="55">
        <f t="shared" si="14"/>
        <v>123222.84</v>
      </c>
      <c r="P72"/>
      <c r="S72"/>
      <c r="Z72"/>
    </row>
    <row r="73" spans="1:12" ht="21" customHeight="1">
      <c r="A73" s="56" t="s">
        <v>53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2022-09-16T12:28:58Z</dcterms:modified>
  <cp:category/>
  <cp:version/>
  <cp:contentType/>
  <cp:contentStatus/>
</cp:coreProperties>
</file>