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<sst xmlns="http://schemas.openxmlformats.org/spreadsheetml/2006/main" count="90" uniqueCount="87">
  <si>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</si>
  <si>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</si>
  <si>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</si>
  <si>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</si>
  <si>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</si>
  <si>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</si>
  <si>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</si>
  <si>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</si>
  <si>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</si>
  <si>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</si>
  <si>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</si>
  <si>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</si>
  <si>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</si>
  <si>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</si>
  <si>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</si>
  <si>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</si>
  <si>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</si>
  <si>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</si>
  <si>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</si>
  <si>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</si>
  <si>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</si>
  <si>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</si>
  <si>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</si>
  <si>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</si>
  <si>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</si>
  <si>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</si>
  <si>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</si>
  <si>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</si>
  <si>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</si>
  <si>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</si>
  <si>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</si>
  <si>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</si>
  <si>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</si>
  <si>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</si>
  <si>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</si>
  <si>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</si>
  <si>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</si>
  <si>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</si>
  <si>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</si>
  <si>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</si>
  <si>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</si>
  <si>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</si>
  <si>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</si>
  <si>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</si>
  <si>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</si>
  <si>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</si>
  <si>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</si>
  <si>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</si>
  <si>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</si>
  <si>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</si>
  <si>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</si>
  <si>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</si>
  <si>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</si>
  <si>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</si>
  <si>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</si>
  <si>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</si>
  <si>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</si>
  <si>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</si>
  <si>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</si>
  <si>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</si>
  <si>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</si>
  <si>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</si>
  <si>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</si>
  <si>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</si>
  <si>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</si>
  <si>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01/09/22 - VENCIMENTO 09/09/22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</si>
  <si>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</si>
  <si>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</si>
  <si>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</si>
  <si>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</si>
  <si>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</si>
  <si>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</si>
  <si>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</si>
  <si>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</si>
  <si>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</si>
  <si>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</si>
  <si>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</si>
  <si>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</si>
  <si>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</si>
  <si>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</si>
  <si>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</si>
  <si>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</si>
  <si>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</si>
  <si>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</si>
  <si>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</si>
  <si>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Nota: (1) Revisão esporádica de passageiros e revisão de fator de transição, período de janeiro a abril/22.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</si>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</sst>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397651</v>
      </c>
      <c r="C7" s="9">
        <f t="shared" si="0"/>
        <v>283441</v>
      </c>
      <c r="D7" s="9">
        <f t="shared" si="0"/>
        <v>276395</v>
      </c>
      <c r="E7" s="9">
        <f t="shared" si="0"/>
        <v>69352</v>
      </c>
      <c r="F7" s="9">
        <f t="shared" si="0"/>
        <v>234094</v>
      </c>
      <c r="G7" s="9">
        <f t="shared" si="0"/>
        <v>375479</v>
      </c>
      <c r="H7" s="9">
        <f t="shared" si="0"/>
        <v>45842</v>
      </c>
      <c r="I7" s="9">
        <f t="shared" si="0"/>
        <v>296612</v>
      </c>
      <c r="J7" s="9">
        <f t="shared" si="0"/>
        <v>241659</v>
      </c>
      <c r="K7" s="9">
        <f t="shared" si="0"/>
        <v>362391</v>
      </c>
      <c r="L7" s="9">
        <f t="shared" si="0"/>
        <v>283506</v>
      </c>
      <c r="M7" s="9">
        <f t="shared" si="0"/>
        <v>134385</v>
      </c>
      <c r="N7" s="9">
        <f t="shared" si="0"/>
        <v>85576</v>
      </c>
      <c r="O7" s="9">
        <f t="shared" si="0"/>
        <v>3086383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12562</v>
      </c>
      <c r="C8" s="11">
        <f t="shared" si="1"/>
        <v>13396</v>
      </c>
      <c r="D8" s="11">
        <f t="shared" si="1"/>
        <v>9379</v>
      </c>
      <c r="E8" s="11">
        <f t="shared" si="1"/>
        <v>2027</v>
      </c>
      <c r="F8" s="11">
        <f t="shared" si="1"/>
        <v>7564</v>
      </c>
      <c r="G8" s="11">
        <f t="shared" si="1"/>
        <v>11344</v>
      </c>
      <c r="H8" s="11">
        <f t="shared" si="1"/>
        <v>1979</v>
      </c>
      <c r="I8" s="11">
        <f t="shared" si="1"/>
        <v>14882</v>
      </c>
      <c r="J8" s="11">
        <f t="shared" si="1"/>
        <v>10131</v>
      </c>
      <c r="K8" s="11">
        <f t="shared" si="1"/>
        <v>8096</v>
      </c>
      <c r="L8" s="11">
        <f t="shared" si="1"/>
        <v>6902</v>
      </c>
      <c r="M8" s="11">
        <f t="shared" si="1"/>
        <v>5297</v>
      </c>
      <c r="N8" s="11">
        <f t="shared" si="1"/>
        <v>4104</v>
      </c>
      <c r="O8" s="11">
        <f t="shared" si="1"/>
        <v>107663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12562</v>
      </c>
      <c r="C9" s="11">
        <v>13396</v>
      </c>
      <c r="D9" s="11">
        <v>9379</v>
      </c>
      <c r="E9" s="11">
        <v>2027</v>
      </c>
      <c r="F9" s="11">
        <v>7564</v>
      </c>
      <c r="G9" s="11">
        <v>11344</v>
      </c>
      <c r="H9" s="11">
        <v>1979</v>
      </c>
      <c r="I9" s="11">
        <v>14879</v>
      </c>
      <c r="J9" s="11">
        <v>10131</v>
      </c>
      <c r="K9" s="11">
        <v>8083</v>
      </c>
      <c r="L9" s="11">
        <v>6901</v>
      </c>
      <c r="M9" s="11">
        <v>5292</v>
      </c>
      <c r="N9" s="11">
        <v>4093</v>
      </c>
      <c r="O9" s="11">
        <f>SUM(B9:N9)</f>
        <v>107630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13</v>
      </c>
      <c r="L10" s="13">
        <v>1</v>
      </c>
      <c r="M10" s="13">
        <v>5</v>
      </c>
      <c r="N10" s="13">
        <v>11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385089</v>
      </c>
      <c r="C11" s="13">
        <v>270045</v>
      </c>
      <c r="D11" s="13">
        <v>267016</v>
      </c>
      <c r="E11" s="13">
        <v>67325</v>
      </c>
      <c r="F11" s="13">
        <v>226530</v>
      </c>
      <c r="G11" s="13">
        <v>364135</v>
      </c>
      <c r="H11" s="13">
        <v>43863</v>
      </c>
      <c r="I11" s="13">
        <v>281730</v>
      </c>
      <c r="J11" s="13">
        <v>231528</v>
      </c>
      <c r="K11" s="13">
        <v>354295</v>
      </c>
      <c r="L11" s="13">
        <v>276604</v>
      </c>
      <c r="M11" s="13">
        <v>129088</v>
      </c>
      <c r="N11" s="13">
        <v>81472</v>
      </c>
      <c r="O11" s="11">
        <f>SUM(B11:N11)</f>
        <v>2978720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1.20076792092059</v>
      </c>
      <c r="C16" s="19">
        <v>1.223248977370503</v>
      </c>
      <c r="D16" s="19">
        <v>1.260354678903893</v>
      </c>
      <c r="E16" s="19">
        <v>0.877804408081931</v>
      </c>
      <c r="F16" s="19">
        <v>1.32643190236696</v>
      </c>
      <c r="G16" s="19">
        <v>1.429819922722303</v>
      </c>
      <c r="H16" s="19">
        <v>1.571014352761607</v>
      </c>
      <c r="I16" s="19">
        <v>1.164483563878363</v>
      </c>
      <c r="J16" s="19">
        <v>1.28515487375573</v>
      </c>
      <c r="K16" s="19">
        <v>1.180252036079121</v>
      </c>
      <c r="L16" s="19">
        <v>1.181031748483343</v>
      </c>
      <c r="M16" s="19">
        <v>1.214687606516759</v>
      </c>
      <c r="N16" s="19">
        <v>1.089961434561842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1540227.9199999995</v>
      </c>
      <c r="C18" s="24">
        <f t="shared" si="2"/>
        <v>1129947.64</v>
      </c>
      <c r="D18" s="24">
        <f t="shared" si="2"/>
        <v>985357.8999999999</v>
      </c>
      <c r="E18" s="24">
        <f t="shared" si="2"/>
        <v>301043.85000000003</v>
      </c>
      <c r="F18" s="24">
        <f t="shared" si="2"/>
        <v>1014508.0299999999</v>
      </c>
      <c r="G18" s="24">
        <f t="shared" si="2"/>
        <v>1466655.4500000002</v>
      </c>
      <c r="H18" s="24">
        <f t="shared" si="2"/>
        <v>260618.69999999998</v>
      </c>
      <c r="I18" s="24">
        <f t="shared" si="2"/>
        <v>1130669.6</v>
      </c>
      <c r="J18" s="24">
        <f t="shared" si="2"/>
        <v>1007567.6699999998</v>
      </c>
      <c r="K18" s="24">
        <f t="shared" si="2"/>
        <v>1335181.98</v>
      </c>
      <c r="L18" s="24">
        <f t="shared" si="2"/>
        <v>1197314.16</v>
      </c>
      <c r="M18" s="24">
        <f t="shared" si="2"/>
        <v>674423.71</v>
      </c>
      <c r="N18" s="24">
        <f t="shared" si="2"/>
        <v>343780.81000000006</v>
      </c>
      <c r="O18" s="24">
        <f>O19+O20+O21+O22+O23+O24+O25+O27</f>
        <v>12383661.85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1167662.4</v>
      </c>
      <c r="C19" s="30">
        <f t="shared" si="3"/>
        <v>859818.27</v>
      </c>
      <c r="D19" s="30">
        <f t="shared" si="3"/>
        <v>735321.26</v>
      </c>
      <c r="E19" s="30">
        <f t="shared" si="3"/>
        <v>315197.9</v>
      </c>
      <c r="F19" s="30">
        <f t="shared" si="3"/>
        <v>721852.26</v>
      </c>
      <c r="G19" s="30">
        <f t="shared" si="3"/>
        <v>952665.32</v>
      </c>
      <c r="H19" s="30">
        <f t="shared" si="3"/>
        <v>156160.77</v>
      </c>
      <c r="I19" s="30">
        <f t="shared" si="3"/>
        <v>893425.01</v>
      </c>
      <c r="J19" s="30">
        <f t="shared" si="3"/>
        <v>732130.11</v>
      </c>
      <c r="K19" s="30">
        <f t="shared" si="3"/>
        <v>1037779.11</v>
      </c>
      <c r="L19" s="30">
        <f t="shared" si="3"/>
        <v>924428.01</v>
      </c>
      <c r="M19" s="30">
        <f t="shared" si="3"/>
        <v>505637</v>
      </c>
      <c r="N19" s="30">
        <f t="shared" si="3"/>
        <v>290847.15</v>
      </c>
      <c r="O19" s="30">
        <f>SUM(B19:N19)</f>
        <v>9292924.57</v>
      </c>
    </row>
    <row r="20" spans="1:23" ht="18.75" customHeight="1">
      <c r="A20" s="26" t="s">
        <v>35</v>
      </c>
      <c r="B20" s="30">
        <f>IF(B16&lt;&gt;0,ROUND((B16-1)*B19,2),0)</f>
        <v>234429.15</v>
      </c>
      <c r="C20" s="30">
        <f aca="true" t="shared" si="4" ref="C20:N20">IF(C16&lt;&gt;0,ROUND((C16-1)*C19,2),0)</f>
        <v>191953.55</v>
      </c>
      <c r="D20" s="30">
        <f t="shared" si="4"/>
        <v>191444.33</v>
      </c>
      <c r="E20" s="30">
        <f t="shared" si="4"/>
        <v>-38515.79</v>
      </c>
      <c r="F20" s="30">
        <f t="shared" si="4"/>
        <v>235635.61</v>
      </c>
      <c r="G20" s="30">
        <f t="shared" si="4"/>
        <v>409474.53</v>
      </c>
      <c r="H20" s="30">
        <f t="shared" si="4"/>
        <v>89170.04</v>
      </c>
      <c r="I20" s="30">
        <f t="shared" si="4"/>
        <v>146953.73</v>
      </c>
      <c r="J20" s="30">
        <f t="shared" si="4"/>
        <v>208770.47</v>
      </c>
      <c r="K20" s="30">
        <f t="shared" si="4"/>
        <v>187061.8</v>
      </c>
      <c r="L20" s="30">
        <f t="shared" si="4"/>
        <v>167350.82</v>
      </c>
      <c r="M20" s="30">
        <f t="shared" si="4"/>
        <v>108554</v>
      </c>
      <c r="N20" s="30">
        <f t="shared" si="4"/>
        <v>26165.03</v>
      </c>
      <c r="O20" s="30">
        <f aca="true" t="shared" si="5" ref="O19:O27">SUM(B20:N20)</f>
        <v>2158447.27</v>
      </c>
      <c r="W20" s="62"/>
    </row>
    <row r="21" spans="1:15" ht="18.75" customHeight="1">
      <c r="A21" s="26" t="s">
        <v>36</v>
      </c>
      <c r="B21" s="30">
        <v>71992.25</v>
      </c>
      <c r="C21" s="30">
        <v>48427.22</v>
      </c>
      <c r="D21" s="30">
        <v>31396.09</v>
      </c>
      <c r="E21" s="30">
        <v>13154.8</v>
      </c>
      <c r="F21" s="30">
        <v>36683.18</v>
      </c>
      <c r="G21" s="30">
        <v>58403.52</v>
      </c>
      <c r="H21" s="30">
        <v>6739.86</v>
      </c>
      <c r="I21" s="30">
        <v>44914.44</v>
      </c>
      <c r="J21" s="30">
        <v>42935.97</v>
      </c>
      <c r="K21" s="30">
        <v>65364.94</v>
      </c>
      <c r="L21" s="30">
        <v>60878.19</v>
      </c>
      <c r="M21" s="30">
        <v>28334.82</v>
      </c>
      <c r="N21" s="30">
        <v>15894.88</v>
      </c>
      <c r="O21" s="30">
        <f t="shared" si="5"/>
        <v>525120.1599999999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1141.43</v>
      </c>
      <c r="C24" s="30">
        <v>853.38</v>
      </c>
      <c r="D24" s="30">
        <v>734.93</v>
      </c>
      <c r="E24" s="30">
        <v>226.13</v>
      </c>
      <c r="F24" s="30">
        <v>761.85</v>
      </c>
      <c r="G24" s="30">
        <v>1098.36</v>
      </c>
      <c r="H24" s="30">
        <v>193.83</v>
      </c>
      <c r="I24" s="30">
        <v>839.92</v>
      </c>
      <c r="J24" s="30">
        <v>756.47</v>
      </c>
      <c r="K24" s="30">
        <v>998.75</v>
      </c>
      <c r="L24" s="30">
        <v>891.07</v>
      </c>
      <c r="M24" s="30">
        <v>498.03</v>
      </c>
      <c r="N24" s="30">
        <v>250.37</v>
      </c>
      <c r="O24" s="30">
        <f t="shared" si="5"/>
        <v>9244.520000000002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734.47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683.25</v>
      </c>
      <c r="J25" s="30">
        <v>652.27</v>
      </c>
      <c r="K25" s="30">
        <v>839.57</v>
      </c>
      <c r="L25" s="30">
        <v>745.22</v>
      </c>
      <c r="M25" s="30">
        <v>421.81</v>
      </c>
      <c r="N25" s="30">
        <v>221.02</v>
      </c>
      <c r="O25" s="30">
        <f t="shared" si="5"/>
        <v>7808.27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-61619.87</v>
      </c>
      <c r="C29" s="30">
        <f>+C30+C32+C52+C53+C56-C57</f>
        <v>-63687.73</v>
      </c>
      <c r="D29" s="30">
        <f t="shared" si="6"/>
        <v>-45354.27</v>
      </c>
      <c r="E29" s="30">
        <f t="shared" si="6"/>
        <v>-10176.24</v>
      </c>
      <c r="F29" s="30">
        <f t="shared" si="6"/>
        <v>-37517.97</v>
      </c>
      <c r="G29" s="30">
        <f t="shared" si="6"/>
        <v>-56021.159999999996</v>
      </c>
      <c r="H29" s="30">
        <f t="shared" si="6"/>
        <v>-9785.4</v>
      </c>
      <c r="I29" s="30">
        <f t="shared" si="6"/>
        <v>-70138.08</v>
      </c>
      <c r="J29" s="30">
        <f t="shared" si="6"/>
        <v>-48782.83</v>
      </c>
      <c r="K29" s="30">
        <f t="shared" si="6"/>
        <v>-41118.88</v>
      </c>
      <c r="L29" s="30">
        <f t="shared" si="6"/>
        <v>-35319.3</v>
      </c>
      <c r="M29" s="30">
        <f t="shared" si="6"/>
        <v>-31051.4</v>
      </c>
      <c r="N29" s="30">
        <f t="shared" si="6"/>
        <v>-19401.370000000003</v>
      </c>
      <c r="O29" s="30">
        <f t="shared" si="6"/>
        <v>-529974.5</v>
      </c>
    </row>
    <row r="30" spans="1:15" ht="18.75" customHeight="1">
      <c r="A30" s="26" t="s">
        <v>39</v>
      </c>
      <c r="B30" s="31">
        <f>+B31</f>
        <v>-55272.8</v>
      </c>
      <c r="C30" s="31">
        <f>+C31</f>
        <v>-58942.4</v>
      </c>
      <c r="D30" s="31">
        <f aca="true" t="shared" si="7" ref="D30:O30">+D31</f>
        <v>-41267.6</v>
      </c>
      <c r="E30" s="31">
        <f t="shared" si="7"/>
        <v>-8918.8</v>
      </c>
      <c r="F30" s="31">
        <f t="shared" si="7"/>
        <v>-33281.6</v>
      </c>
      <c r="G30" s="31">
        <f t="shared" si="7"/>
        <v>-49913.6</v>
      </c>
      <c r="H30" s="31">
        <f t="shared" si="7"/>
        <v>-8707.6</v>
      </c>
      <c r="I30" s="31">
        <f t="shared" si="7"/>
        <v>-65467.6</v>
      </c>
      <c r="J30" s="31">
        <f t="shared" si="7"/>
        <v>-44576.4</v>
      </c>
      <c r="K30" s="31">
        <f t="shared" si="7"/>
        <v>-35565.2</v>
      </c>
      <c r="L30" s="31">
        <f t="shared" si="7"/>
        <v>-30364.4</v>
      </c>
      <c r="M30" s="31">
        <f t="shared" si="7"/>
        <v>-23284.8</v>
      </c>
      <c r="N30" s="31">
        <f t="shared" si="7"/>
        <v>-18009.2</v>
      </c>
      <c r="O30" s="31">
        <f t="shared" si="7"/>
        <v>-473572.00000000006</v>
      </c>
    </row>
    <row r="31" spans="1:26" ht="18.75" customHeight="1">
      <c r="A31" s="27" t="s">
        <v>40</v>
      </c>
      <c r="B31" s="16">
        <f>ROUND((-B9)*$G$3,2)</f>
        <v>-55272.8</v>
      </c>
      <c r="C31" s="16">
        <f aca="true" t="shared" si="8" ref="C31:N31">ROUND((-C9)*$G$3,2)</f>
        <v>-58942.4</v>
      </c>
      <c r="D31" s="16">
        <f t="shared" si="8"/>
        <v>-41267.6</v>
      </c>
      <c r="E31" s="16">
        <f t="shared" si="8"/>
        <v>-8918.8</v>
      </c>
      <c r="F31" s="16">
        <f t="shared" si="8"/>
        <v>-33281.6</v>
      </c>
      <c r="G31" s="16">
        <f t="shared" si="8"/>
        <v>-49913.6</v>
      </c>
      <c r="H31" s="16">
        <f t="shared" si="8"/>
        <v>-8707.6</v>
      </c>
      <c r="I31" s="16">
        <f t="shared" si="8"/>
        <v>-65467.6</v>
      </c>
      <c r="J31" s="16">
        <f t="shared" si="8"/>
        <v>-44576.4</v>
      </c>
      <c r="K31" s="16">
        <f t="shared" si="8"/>
        <v>-35565.2</v>
      </c>
      <c r="L31" s="16">
        <f t="shared" si="8"/>
        <v>-30364.4</v>
      </c>
      <c r="M31" s="16">
        <f t="shared" si="8"/>
        <v>-23284.8</v>
      </c>
      <c r="N31" s="16">
        <f t="shared" si="8"/>
        <v>-18009.2</v>
      </c>
      <c r="O31" s="32">
        <f aca="true" t="shared" si="9" ref="O31:O57">SUM(B31:N31)</f>
        <v>-473572.00000000006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-6347.07</v>
      </c>
      <c r="C32" s="31">
        <f aca="true" t="shared" si="10" ref="C32:O32">SUM(C33:C50)</f>
        <v>-4745.33</v>
      </c>
      <c r="D32" s="31">
        <f t="shared" si="10"/>
        <v>-4086.67</v>
      </c>
      <c r="E32" s="31">
        <f t="shared" si="10"/>
        <v>-1257.44</v>
      </c>
      <c r="F32" s="31">
        <f t="shared" si="10"/>
        <v>-4236.37</v>
      </c>
      <c r="G32" s="31">
        <f t="shared" si="10"/>
        <v>-6107.56</v>
      </c>
      <c r="H32" s="31">
        <f t="shared" si="10"/>
        <v>-1077.8</v>
      </c>
      <c r="I32" s="31">
        <f t="shared" si="10"/>
        <v>-4670.48</v>
      </c>
      <c r="J32" s="31">
        <f t="shared" si="10"/>
        <v>-4206.43</v>
      </c>
      <c r="K32" s="31">
        <f t="shared" si="10"/>
        <v>-5553.68</v>
      </c>
      <c r="L32" s="31">
        <f t="shared" si="10"/>
        <v>-4954.9</v>
      </c>
      <c r="M32" s="31">
        <f t="shared" si="10"/>
        <v>-2769.36</v>
      </c>
      <c r="N32" s="31">
        <f t="shared" si="10"/>
        <v>-1392.17</v>
      </c>
      <c r="O32" s="31">
        <f t="shared" si="10"/>
        <v>-51405.259999999995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-6347.07</v>
      </c>
      <c r="C41" s="33">
        <v>-4745.33</v>
      </c>
      <c r="D41" s="33">
        <v>-4086.67</v>
      </c>
      <c r="E41" s="33">
        <v>-1257.44</v>
      </c>
      <c r="F41" s="33">
        <v>-4236.37</v>
      </c>
      <c r="G41" s="33">
        <v>-6107.56</v>
      </c>
      <c r="H41" s="33">
        <v>-1077.8</v>
      </c>
      <c r="I41" s="33">
        <v>-4670.48</v>
      </c>
      <c r="J41" s="33">
        <v>-4206.43</v>
      </c>
      <c r="K41" s="33">
        <v>-5553.68</v>
      </c>
      <c r="L41" s="33">
        <v>-4954.9</v>
      </c>
      <c r="M41" s="33">
        <v>-2769.36</v>
      </c>
      <c r="N41" s="33">
        <v>-1392.17</v>
      </c>
      <c r="O41" s="33">
        <f t="shared" si="9"/>
        <v>-51405.259999999995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86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-4997.24</v>
      </c>
      <c r="N52" s="35">
        <v>0</v>
      </c>
      <c r="O52" s="33">
        <f t="shared" si="9"/>
        <v>-4997.24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1478608.0499999993</v>
      </c>
      <c r="C55" s="36">
        <f t="shared" si="12"/>
        <v>1066259.91</v>
      </c>
      <c r="D55" s="36">
        <f t="shared" si="12"/>
        <v>940003.6299999999</v>
      </c>
      <c r="E55" s="36">
        <f t="shared" si="12"/>
        <v>290867.61000000004</v>
      </c>
      <c r="F55" s="36">
        <f t="shared" si="12"/>
        <v>976990.0599999999</v>
      </c>
      <c r="G55" s="36">
        <f t="shared" si="12"/>
        <v>1410634.2900000003</v>
      </c>
      <c r="H55" s="36">
        <f t="shared" si="12"/>
        <v>250833.3</v>
      </c>
      <c r="I55" s="36">
        <f t="shared" si="12"/>
        <v>1060531.52</v>
      </c>
      <c r="J55" s="36">
        <f t="shared" si="12"/>
        <v>958784.8399999999</v>
      </c>
      <c r="K55" s="36">
        <f t="shared" si="12"/>
        <v>1294063.1</v>
      </c>
      <c r="L55" s="36">
        <f t="shared" si="12"/>
        <v>1161994.8599999999</v>
      </c>
      <c r="M55" s="36">
        <f t="shared" si="12"/>
        <v>643372.3099999999</v>
      </c>
      <c r="N55" s="36">
        <f t="shared" si="12"/>
        <v>324379.44000000006</v>
      </c>
      <c r="O55" s="36">
        <f>SUM(B55:N55)</f>
        <v>11857322.919999998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1478608.05</v>
      </c>
      <c r="C61" s="51">
        <f t="shared" si="13"/>
        <v>1066259.92</v>
      </c>
      <c r="D61" s="51">
        <f t="shared" si="13"/>
        <v>940003.63</v>
      </c>
      <c r="E61" s="51">
        <f t="shared" si="13"/>
        <v>290867.61</v>
      </c>
      <c r="F61" s="51">
        <f t="shared" si="13"/>
        <v>976990.05</v>
      </c>
      <c r="G61" s="51">
        <f t="shared" si="13"/>
        <v>1410634.29</v>
      </c>
      <c r="H61" s="51">
        <f t="shared" si="13"/>
        <v>250833.31</v>
      </c>
      <c r="I61" s="51">
        <f t="shared" si="13"/>
        <v>1060531.51</v>
      </c>
      <c r="J61" s="51">
        <f t="shared" si="13"/>
        <v>958784.83</v>
      </c>
      <c r="K61" s="51">
        <f t="shared" si="13"/>
        <v>1294063.09</v>
      </c>
      <c r="L61" s="51">
        <f t="shared" si="13"/>
        <v>1161994.86</v>
      </c>
      <c r="M61" s="51">
        <f t="shared" si="13"/>
        <v>643372.31</v>
      </c>
      <c r="N61" s="51">
        <f t="shared" si="13"/>
        <v>324379.44</v>
      </c>
      <c r="O61" s="36">
        <f t="shared" si="13"/>
        <v>11857322.899999999</v>
      </c>
      <c r="Q61"/>
    </row>
    <row r="62" spans="1:18" ht="18.75" customHeight="1">
      <c r="A62" s="26" t="s">
        <v>53</v>
      </c>
      <c r="B62" s="51">
        <v>1216162.21</v>
      </c>
      <c r="C62" s="51">
        <v>774495.46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1990657.67</v>
      </c>
      <c r="P62"/>
      <c r="Q62"/>
      <c r="R62" s="43"/>
    </row>
    <row r="63" spans="1:16" ht="18.75" customHeight="1">
      <c r="A63" s="26" t="s">
        <v>54</v>
      </c>
      <c r="B63" s="51">
        <v>262445.84</v>
      </c>
      <c r="C63" s="51">
        <v>291764.46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554210.3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940003.63</v>
      </c>
      <c r="E64" s="52">
        <v>0</v>
      </c>
      <c r="F64" s="52">
        <v>0</v>
      </c>
      <c r="G64" s="52">
        <v>0</v>
      </c>
      <c r="H64" s="51">
        <v>250833.31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1190836.94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290867.61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290867.61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976990.05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976990.05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1410634.29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1410634.29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1060531.51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1060531.51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958784.83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958784.83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1294063.09</v>
      </c>
      <c r="L70" s="31">
        <v>1161994.86</v>
      </c>
      <c r="M70" s="52">
        <v>0</v>
      </c>
      <c r="N70" s="52">
        <v>0</v>
      </c>
      <c r="O70" s="36">
        <f t="shared" si="14"/>
        <v>2456057.95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643372.31</v>
      </c>
      <c r="N71" s="52">
        <v>0</v>
      </c>
      <c r="O71" s="36">
        <f t="shared" si="14"/>
        <v>643372.31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324379.44</v>
      </c>
      <c r="O72" s="55">
        <f t="shared" si="14"/>
        <v>324379.44</v>
      </c>
      <c r="P72"/>
      <c r="S72"/>
      <c r="Z72"/>
    </row>
    <row r="73" spans="1:12" ht="21" customHeight="1">
      <c r="A73" s="56" t="s">
        <v>85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2022-09-09T20:05:04Z</dcterms:modified>
  <cp:category/>
  <cp:version/>
  <cp:contentType/>
  <cp:contentStatus/>
</cp:coreProperties>
</file>