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<sst xmlns="http://schemas.openxmlformats.org/spreadsheetml/2006/main" count="76" uniqueCount="75">
  <si>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</si>
  <si>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</si>
  <si>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</si>
  <si>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</si>
  <si>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</si>
  <si>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</si>
  <si>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</si>
  <si>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</si>
  <si>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</si>
  <si>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</si>
  <si>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</si>
  <si>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</si>
  <si>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</si>
  <si>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</si>
  <si>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</si>
  <si>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</si>
  <si>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</si>
  <si>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</si>
  <si>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</si>
  <si>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</si>
  <si>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</si>
  <si>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</si>
  <si>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</si>
  <si>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</si>
  <si>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</si>
  <si>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</si>
  <si>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</si>
  <si>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</si>
  <si>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</si>
  <si>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</si>
  <si>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</si>
  <si>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</si>
  <si>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</si>
  <si>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</si>
  <si>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</si>
  <si>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</si>
  <si>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</si>
  <si>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</si>
  <si>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</si>
  <si>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</si>
  <si>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</si>
  <si>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</si>
  <si>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</si>
  <si>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</si>
  <si>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</si>
  <si>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</si>
  <si>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</si>
  <si>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</si>
  <si>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</si>
  <si>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</si>
  <si>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</si>
  <si>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</si>
  <si>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</si>
  <si>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</si>
  <si>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</si>
  <si>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</si>
  <si>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</si>
  <si>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</si>
  <si>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</si>
  <si>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</si>
  <si>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</si>
  <si>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</si>
  <si>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</si>
  <si>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</si>
  <si>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</si>
  <si>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</si>
  <si>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27/09/22 - VENCIMENTO 04/10/22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</si>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</sst>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325467</v>
      </c>
      <c r="C7" s="47">
        <f t="shared" si="0"/>
        <v>266267</v>
      </c>
      <c r="D7" s="47">
        <f t="shared" si="0"/>
        <v>319287</v>
      </c>
      <c r="E7" s="47">
        <f t="shared" si="0"/>
        <v>177676</v>
      </c>
      <c r="F7" s="47">
        <f t="shared" si="0"/>
        <v>221704</v>
      </c>
      <c r="G7" s="47">
        <f t="shared" si="0"/>
        <v>217219</v>
      </c>
      <c r="H7" s="47">
        <f t="shared" si="0"/>
        <v>258119</v>
      </c>
      <c r="I7" s="47">
        <f t="shared" si="0"/>
        <v>368745</v>
      </c>
      <c r="J7" s="47">
        <f t="shared" si="0"/>
        <v>118618</v>
      </c>
      <c r="K7" s="47">
        <f t="shared" si="0"/>
        <v>2273102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17143</v>
      </c>
      <c r="C8" s="45">
        <f t="shared" si="1"/>
        <v>17389</v>
      </c>
      <c r="D8" s="45">
        <f t="shared" si="1"/>
        <v>16287</v>
      </c>
      <c r="E8" s="45">
        <f t="shared" si="1"/>
        <v>11519</v>
      </c>
      <c r="F8" s="45">
        <f t="shared" si="1"/>
        <v>12720</v>
      </c>
      <c r="G8" s="45">
        <f t="shared" si="1"/>
        <v>6343</v>
      </c>
      <c r="H8" s="45">
        <f t="shared" si="1"/>
        <v>5850</v>
      </c>
      <c r="I8" s="45">
        <f t="shared" si="1"/>
        <v>18462</v>
      </c>
      <c r="J8" s="45">
        <f t="shared" si="1"/>
        <v>3879</v>
      </c>
      <c r="K8" s="38">
        <f>SUM(B8:J8)</f>
        <v>109592</v>
      </c>
      <c r="L8"/>
      <c r="M8"/>
      <c r="N8"/>
    </row>
    <row r="9" spans="1:14" ht="16.5" customHeight="1">
      <c r="A9" s="22" t="s">
        <v>32</v>
      </c>
      <c r="B9" s="45">
        <v>17103</v>
      </c>
      <c r="C9" s="45">
        <v>17380</v>
      </c>
      <c r="D9" s="45">
        <v>16280</v>
      </c>
      <c r="E9" s="45">
        <v>11388</v>
      </c>
      <c r="F9" s="45">
        <v>12711</v>
      </c>
      <c r="G9" s="45">
        <v>6341</v>
      </c>
      <c r="H9" s="45">
        <v>5850</v>
      </c>
      <c r="I9" s="45">
        <v>18413</v>
      </c>
      <c r="J9" s="45">
        <v>3879</v>
      </c>
      <c r="K9" s="38">
        <f>SUM(B9:J9)</f>
        <v>109345</v>
      </c>
      <c r="L9"/>
      <c r="M9"/>
      <c r="N9"/>
    </row>
    <row r="10" spans="1:14" ht="16.5" customHeight="1">
      <c r="A10" s="22" t="s">
        <v>31</v>
      </c>
      <c r="B10" s="45">
        <v>40</v>
      </c>
      <c r="C10" s="45">
        <v>9</v>
      </c>
      <c r="D10" s="45">
        <v>7</v>
      </c>
      <c r="E10" s="45">
        <v>131</v>
      </c>
      <c r="F10" s="45">
        <v>9</v>
      </c>
      <c r="G10" s="45">
        <v>2</v>
      </c>
      <c r="H10" s="45">
        <v>0</v>
      </c>
      <c r="I10" s="45">
        <v>49</v>
      </c>
      <c r="J10" s="45">
        <v>0</v>
      </c>
      <c r="K10" s="38">
        <f>SUM(B10:J10)</f>
        <v>247</v>
      </c>
      <c r="L10"/>
      <c r="M10"/>
      <c r="N10"/>
    </row>
    <row r="11" spans="1:14" ht="16.5" customHeight="1">
      <c r="A11" s="44" t="s">
        <v>30</v>
      </c>
      <c r="B11" s="43">
        <v>308324</v>
      </c>
      <c r="C11" s="43">
        <v>248878</v>
      </c>
      <c r="D11" s="43">
        <v>303000</v>
      </c>
      <c r="E11" s="43">
        <v>166157</v>
      </c>
      <c r="F11" s="43">
        <v>208984</v>
      </c>
      <c r="G11" s="43">
        <v>210876</v>
      </c>
      <c r="H11" s="43">
        <v>252269</v>
      </c>
      <c r="I11" s="43">
        <v>350283</v>
      </c>
      <c r="J11" s="43">
        <v>114739</v>
      </c>
      <c r="K11" s="38">
        <f>SUM(B11:J11)</f>
        <v>2163510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1.163747556819225</v>
      </c>
      <c r="C16" s="39">
        <v>1.225318613814235</v>
      </c>
      <c r="D16" s="39">
        <v>1.128952725076566</v>
      </c>
      <c r="E16" s="39">
        <v>1.437451772743004</v>
      </c>
      <c r="F16" s="39">
        <v>1.09593690587516</v>
      </c>
      <c r="G16" s="39">
        <v>1.217270154814017</v>
      </c>
      <c r="H16" s="39">
        <v>1.160739330040685</v>
      </c>
      <c r="I16" s="39">
        <v>1.125440297602427</v>
      </c>
      <c r="J16" s="39">
        <v>1.095002244847173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74</v>
      </c>
      <c r="B18" s="36">
        <f>SUM(B19:B27)</f>
        <v>1757107.9500000002</v>
      </c>
      <c r="C18" s="36">
        <f aca="true" t="shared" si="2" ref="C18:J18">SUM(C19:C27)</f>
        <v>1668125.5100000002</v>
      </c>
      <c r="D18" s="36">
        <f t="shared" si="2"/>
        <v>2036024.5100000002</v>
      </c>
      <c r="E18" s="36">
        <f t="shared" si="2"/>
        <v>1257206.4999999998</v>
      </c>
      <c r="F18" s="36">
        <f t="shared" si="2"/>
        <v>1267006.1500000001</v>
      </c>
      <c r="G18" s="36">
        <f t="shared" si="2"/>
        <v>1382816.32</v>
      </c>
      <c r="H18" s="36">
        <f t="shared" si="2"/>
        <v>1260531.0599999996</v>
      </c>
      <c r="I18" s="36">
        <f t="shared" si="2"/>
        <v>1778267.2999999998</v>
      </c>
      <c r="J18" s="36">
        <f t="shared" si="2"/>
        <v>615894.7899999999</v>
      </c>
      <c r="K18" s="36">
        <f>SUM(B18:J18)</f>
        <v>13022980.09</v>
      </c>
      <c r="L18"/>
      <c r="M18"/>
      <c r="N18"/>
    </row>
    <row r="19" spans="1:14" ht="16.5" customHeight="1">
      <c r="A19" s="35" t="s">
        <v>27</v>
      </c>
      <c r="B19" s="62">
        <f>ROUND((B13+B14)*B7,2)</f>
        <v>1461704.84</v>
      </c>
      <c r="C19" s="62">
        <f aca="true" t="shared" si="3" ref="C19:J19">ROUND((C13+C14)*C7,2)</f>
        <v>1313734.75</v>
      </c>
      <c r="D19" s="62">
        <f t="shared" si="3"/>
        <v>1746340.25</v>
      </c>
      <c r="E19" s="62">
        <f t="shared" si="3"/>
        <v>844920.45</v>
      </c>
      <c r="F19" s="62">
        <f t="shared" si="3"/>
        <v>1115703.21</v>
      </c>
      <c r="G19" s="62">
        <f t="shared" si="3"/>
        <v>1104211.06</v>
      </c>
      <c r="H19" s="62">
        <f t="shared" si="3"/>
        <v>1044736.65</v>
      </c>
      <c r="I19" s="62">
        <f t="shared" si="3"/>
        <v>1507613.93</v>
      </c>
      <c r="J19" s="62">
        <f t="shared" si="3"/>
        <v>548750.59</v>
      </c>
      <c r="K19" s="30">
        <f>SUM(B19:J19)</f>
        <v>10687715.73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239350.6</v>
      </c>
      <c r="C20" s="30">
        <f t="shared" si="4"/>
        <v>296008.89</v>
      </c>
      <c r="D20" s="30">
        <f t="shared" si="4"/>
        <v>225195.33</v>
      </c>
      <c r="E20" s="30">
        <f t="shared" si="4"/>
        <v>369611.95</v>
      </c>
      <c r="F20" s="30">
        <f t="shared" si="4"/>
        <v>107037.11</v>
      </c>
      <c r="G20" s="30">
        <f t="shared" si="4"/>
        <v>239912.11</v>
      </c>
      <c r="H20" s="30">
        <f t="shared" si="4"/>
        <v>167930.27</v>
      </c>
      <c r="I20" s="30">
        <f t="shared" si="4"/>
        <v>189115.54</v>
      </c>
      <c r="J20" s="30">
        <f t="shared" si="4"/>
        <v>52132.54</v>
      </c>
      <c r="K20" s="30">
        <f aca="true" t="shared" si="5" ref="K20:K26">SUM(B20:J20)</f>
        <v>1886294.3400000003</v>
      </c>
      <c r="L20"/>
      <c r="M20"/>
      <c r="N20"/>
    </row>
    <row r="21" spans="1:14" ht="16.5" customHeight="1">
      <c r="A21" s="18" t="s">
        <v>25</v>
      </c>
      <c r="B21" s="30">
        <v>51657.9</v>
      </c>
      <c r="C21" s="30">
        <v>52393.25</v>
      </c>
      <c r="D21" s="30">
        <v>56202.61</v>
      </c>
      <c r="E21" s="30">
        <v>37346.18</v>
      </c>
      <c r="F21" s="30">
        <v>40664.67</v>
      </c>
      <c r="G21" s="30">
        <v>34913.09</v>
      </c>
      <c r="H21" s="30">
        <v>42387.93</v>
      </c>
      <c r="I21" s="30">
        <v>75291.41</v>
      </c>
      <c r="J21" s="30">
        <v>19156.33</v>
      </c>
      <c r="K21" s="30">
        <f t="shared" si="5"/>
        <v>410013.36999999994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1" t="s">
        <v>71</v>
      </c>
      <c r="B24" s="30">
        <v>1367.56</v>
      </c>
      <c r="C24" s="30">
        <v>1297.57</v>
      </c>
      <c r="D24" s="30">
        <v>1585.62</v>
      </c>
      <c r="E24" s="30">
        <v>977.21</v>
      </c>
      <c r="F24" s="30">
        <v>985.29</v>
      </c>
      <c r="G24" s="30">
        <v>1076.82</v>
      </c>
      <c r="H24" s="30">
        <v>979.91</v>
      </c>
      <c r="I24" s="30">
        <v>1383.71</v>
      </c>
      <c r="J24" s="30">
        <v>479.19</v>
      </c>
      <c r="K24" s="30">
        <f t="shared" si="5"/>
        <v>10132.88</v>
      </c>
      <c r="L24"/>
      <c r="M24"/>
      <c r="N24"/>
    </row>
    <row r="25" spans="1:14" ht="16.5" customHeight="1">
      <c r="A25" s="61" t="s">
        <v>72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1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-267494.43</v>
      </c>
      <c r="C29" s="30">
        <f t="shared" si="6"/>
        <v>-90307.7</v>
      </c>
      <c r="D29" s="30">
        <f t="shared" si="6"/>
        <v>1168252.7500000002</v>
      </c>
      <c r="E29" s="30">
        <f t="shared" si="6"/>
        <v>-231239.33999999997</v>
      </c>
      <c r="F29" s="30">
        <f t="shared" si="6"/>
        <v>-61407.240000000005</v>
      </c>
      <c r="G29" s="30">
        <f t="shared" si="6"/>
        <v>-265012.47</v>
      </c>
      <c r="H29" s="30">
        <f t="shared" si="6"/>
        <v>864903.98</v>
      </c>
      <c r="I29" s="30">
        <f t="shared" si="6"/>
        <v>-150989.01</v>
      </c>
      <c r="J29" s="30">
        <f t="shared" si="6"/>
        <v>-45640.600000000006</v>
      </c>
      <c r="K29" s="30">
        <f aca="true" t="shared" si="7" ref="K29:K37">SUM(B29:J29)</f>
        <v>921065.9400000003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-259889.93</v>
      </c>
      <c r="C30" s="30">
        <f t="shared" si="8"/>
        <v>-83092.4</v>
      </c>
      <c r="D30" s="30">
        <f t="shared" si="8"/>
        <v>-122801.69</v>
      </c>
      <c r="E30" s="30">
        <f t="shared" si="8"/>
        <v>-225805.40999999997</v>
      </c>
      <c r="F30" s="30">
        <f t="shared" si="8"/>
        <v>-55928.4</v>
      </c>
      <c r="G30" s="30">
        <f t="shared" si="8"/>
        <v>-259024.66999999998</v>
      </c>
      <c r="H30" s="30">
        <f t="shared" si="8"/>
        <v>-65647.12</v>
      </c>
      <c r="I30" s="30">
        <f t="shared" si="8"/>
        <v>-143294.69</v>
      </c>
      <c r="J30" s="30">
        <f t="shared" si="8"/>
        <v>-36280.44</v>
      </c>
      <c r="K30" s="30">
        <f t="shared" si="7"/>
        <v>-1251764.75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-75253.2</v>
      </c>
      <c r="C31" s="30">
        <f aca="true" t="shared" si="9" ref="C31:J31">-ROUND((C9)*$E$3,2)</f>
        <v>-76472</v>
      </c>
      <c r="D31" s="30">
        <f t="shared" si="9"/>
        <v>-71632</v>
      </c>
      <c r="E31" s="30">
        <f t="shared" si="9"/>
        <v>-50107.2</v>
      </c>
      <c r="F31" s="30">
        <f t="shared" si="9"/>
        <v>-55928.4</v>
      </c>
      <c r="G31" s="30">
        <f t="shared" si="9"/>
        <v>-27900.4</v>
      </c>
      <c r="H31" s="30">
        <f t="shared" si="9"/>
        <v>-25740</v>
      </c>
      <c r="I31" s="30">
        <f t="shared" si="9"/>
        <v>-81017.2</v>
      </c>
      <c r="J31" s="30">
        <f t="shared" si="9"/>
        <v>-17067.6</v>
      </c>
      <c r="K31" s="30">
        <f t="shared" si="7"/>
        <v>-481118.00000000006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-184636.73</v>
      </c>
      <c r="C34" s="30">
        <v>-6620.4</v>
      </c>
      <c r="D34" s="30">
        <v>-51169.69</v>
      </c>
      <c r="E34" s="30">
        <v>-175698.21</v>
      </c>
      <c r="F34" s="26">
        <v>0</v>
      </c>
      <c r="G34" s="30">
        <v>-231124.27</v>
      </c>
      <c r="H34" s="30">
        <v>-39907.12</v>
      </c>
      <c r="I34" s="30">
        <v>-62277.49</v>
      </c>
      <c r="J34" s="30">
        <v>-19212.84</v>
      </c>
      <c r="K34" s="30">
        <f t="shared" si="7"/>
        <v>-770646.75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-7604.5</v>
      </c>
      <c r="C35" s="27">
        <f t="shared" si="10"/>
        <v>-7215.3</v>
      </c>
      <c r="D35" s="27">
        <f t="shared" si="10"/>
        <v>1291054.4400000002</v>
      </c>
      <c r="E35" s="27">
        <f t="shared" si="10"/>
        <v>-5433.93</v>
      </c>
      <c r="F35" s="27">
        <f t="shared" si="10"/>
        <v>-5478.84</v>
      </c>
      <c r="G35" s="27">
        <f t="shared" si="10"/>
        <v>-5987.8</v>
      </c>
      <c r="H35" s="27">
        <f t="shared" si="10"/>
        <v>930551.1</v>
      </c>
      <c r="I35" s="27">
        <f t="shared" si="10"/>
        <v>-7694.32</v>
      </c>
      <c r="J35" s="27">
        <f t="shared" si="10"/>
        <v>-9360.16</v>
      </c>
      <c r="K35" s="30">
        <f t="shared" si="7"/>
        <v>2172830.69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-7215.3</v>
      </c>
      <c r="D45" s="17">
        <v>-8817.03</v>
      </c>
      <c r="E45" s="17">
        <v>-5433.93</v>
      </c>
      <c r="F45" s="17">
        <v>-5478.84</v>
      </c>
      <c r="G45" s="17">
        <v>-5987.8</v>
      </c>
      <c r="H45" s="17">
        <v>-5448.9</v>
      </c>
      <c r="I45" s="17">
        <v>-7694.32</v>
      </c>
      <c r="J45" s="17">
        <v>-2664.57</v>
      </c>
      <c r="K45" s="17">
        <f>SUM(B45:J45)</f>
        <v>-56345.19000000001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1489613.5200000003</v>
      </c>
      <c r="C49" s="27">
        <f>IF(C18+C29+C50&lt;0,0,C18+C29+C50)</f>
        <v>1577817.8100000003</v>
      </c>
      <c r="D49" s="27">
        <f>IF(D18+D29+D50&lt;0,0,D18+D29+D50)</f>
        <v>3204277.2600000007</v>
      </c>
      <c r="E49" s="27">
        <f>IF(E18+E29+E50&lt;0,0,E18+E29+E50)</f>
        <v>1025967.1599999998</v>
      </c>
      <c r="F49" s="27">
        <f>IF(F18+F29+F50&lt;0,0,F18+F29+F50)</f>
        <v>1205598.9100000001</v>
      </c>
      <c r="G49" s="27">
        <f>IF(G18+G29+G50&lt;0,0,G18+G29+G50)</f>
        <v>1117803.85</v>
      </c>
      <c r="H49" s="27">
        <f>IF(H18+H29+H50&lt;0,0,H18+H29+H50)</f>
        <v>2125435.0399999996</v>
      </c>
      <c r="I49" s="27">
        <f>IF(I18+I29+I50&lt;0,0,I18+I29+I50)</f>
        <v>1627278.2899999998</v>
      </c>
      <c r="J49" s="27">
        <f>IF(J18+J29+J50&lt;0,0,J18+J29+J50)</f>
        <v>570254.19</v>
      </c>
      <c r="K49" s="20">
        <f>SUM(B49:J49)</f>
        <v>13944046.03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1489613.52</v>
      </c>
      <c r="C55" s="10">
        <f t="shared" si="11"/>
        <v>1577817.81</v>
      </c>
      <c r="D55" s="10">
        <f t="shared" si="11"/>
        <v>3204277.27</v>
      </c>
      <c r="E55" s="10">
        <f t="shared" si="11"/>
        <v>1025967.16</v>
      </c>
      <c r="F55" s="10">
        <f t="shared" si="11"/>
        <v>1205598.92</v>
      </c>
      <c r="G55" s="10">
        <f t="shared" si="11"/>
        <v>1117803.86</v>
      </c>
      <c r="H55" s="10">
        <f t="shared" si="11"/>
        <v>2125435.04</v>
      </c>
      <c r="I55" s="10">
        <f>SUM(I56:I68)</f>
        <v>1627278.29</v>
      </c>
      <c r="J55" s="10">
        <f t="shared" si="11"/>
        <v>570254.19</v>
      </c>
      <c r="K55" s="5">
        <f>SUM(K56:K68)</f>
        <v>13944046.059999999</v>
      </c>
      <c r="L55" s="9"/>
    </row>
    <row r="56" spans="1:11" ht="16.5" customHeight="1">
      <c r="A56" s="7" t="s">
        <v>57</v>
      </c>
      <c r="B56" s="8">
        <v>1303709.75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1303709.75</v>
      </c>
    </row>
    <row r="57" spans="1:11" ht="16.5" customHeight="1">
      <c r="A57" s="7" t="s">
        <v>58</v>
      </c>
      <c r="B57" s="8">
        <v>185903.77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185903.77</v>
      </c>
    </row>
    <row r="58" spans="1:11" ht="16.5" customHeight="1">
      <c r="A58" s="7" t="s">
        <v>4</v>
      </c>
      <c r="B58" s="6">
        <v>0</v>
      </c>
      <c r="C58" s="8">
        <v>1577817.81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1577817.81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3204277.27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3204277.27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1025967.16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1025967.16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1205598.92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1205598.92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1117803.86</v>
      </c>
      <c r="H62" s="6">
        <v>0</v>
      </c>
      <c r="I62" s="6">
        <v>0</v>
      </c>
      <c r="J62" s="6">
        <v>0</v>
      </c>
      <c r="K62" s="5">
        <f t="shared" si="12"/>
        <v>1117803.86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2125435.04</v>
      </c>
      <c r="I63" s="6">
        <v>0</v>
      </c>
      <c r="J63" s="6">
        <v>0</v>
      </c>
      <c r="K63" s="5">
        <f t="shared" si="12"/>
        <v>2125435.04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610554.81</v>
      </c>
      <c r="J65" s="6">
        <v>0</v>
      </c>
      <c r="K65" s="5">
        <f t="shared" si="12"/>
        <v>610554.81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1016723.48</v>
      </c>
      <c r="J66" s="6">
        <v>0</v>
      </c>
      <c r="K66" s="5">
        <f t="shared" si="12"/>
        <v>1016723.48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570254.19</v>
      </c>
      <c r="K67" s="5">
        <f t="shared" si="12"/>
        <v>570254.19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2022-10-03T21:26:49Z</dcterms:modified>
  <cp:category/>
  <cp:version/>
  <cp:contentType/>
  <cp:contentStatus/>
</cp:coreProperties>
</file>