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'!$A$1:$K$69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<sst xmlns="http://schemas.openxmlformats.org/spreadsheetml/2006/main" count="78" uniqueCount="77">
  <si>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</si>
  <si>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</si>
  <si>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</si>
  <si>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</si>
  <si>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</si>
  <si>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</si>
  <si>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</si>
  <si>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</si>
  <si>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</si>
  <si>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</si>
  <si>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</si>
  <si>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</si>
  <si>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</si>
  <si>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</si>
  <si>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</si>
  <si>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</si>
  <si>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</si>
  <si>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</si>
  <si>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</si>
  <si>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</si>
  <si>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</si>
  <si>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</si>
  <si>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</si>
  <si>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</si>
  <si>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</si>
  <si>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</si>
  <si>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</si>
  <si>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</si>
  <si>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</si>
  <si>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</si>
  <si>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</si>
  <si>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</si>
  <si>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</si>
  <si>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</si>
  <si>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</si>
  <si>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</si>
  <si>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</si>
  <si>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</si>
  <si>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</si>
  <si>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</si>
  <si>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</si>
  <si>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</si>
  <si>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</si>
  <si>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</si>
  <si>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</si>
  <si>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</si>
  <si>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</si>
  <si>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</si>
  <si>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</si>
  <si>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</si>
  <si>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</si>
  <si>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</si>
  <si>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</si>
  <si>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</si>
  <si>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</si>
  <si>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</si>
  <si>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</si>
  <si>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</si>
  <si>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</si>
  <si>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</si>
  <si>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</si>
  <si>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</si>
  <si>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</si>
  <si>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</si>
  <si>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</si>
  <si>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23/09/22 - VENCIMENTO 30/09/22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</si>
  <si>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</si>
  <si>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</si>
  <si>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</si>
  <si>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</si>
  <si>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</si>
  <si>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</si>
  <si>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</si>
  <si>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</si>
  <si>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5.2.11. Remuneração da Implantação de Wi-Fi</t>
  </si>
  <si>
    <t>5.3. Revisão de Remuneração pelo Transporte Coletivo ¹</t>
  </si>
  <si>
    <t>¹ Revisões: rede da madrugada, Arla 32 e ar condicionado de agosto, remuneração do wi-fi de maio a agosto.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</si>
</sst>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335591</v>
      </c>
      <c r="C7" s="47">
        <f t="shared" si="0"/>
        <v>265552</v>
      </c>
      <c r="D7" s="47">
        <f t="shared" si="0"/>
        <v>342289</v>
      </c>
      <c r="E7" s="47">
        <f t="shared" si="0"/>
        <v>189727</v>
      </c>
      <c r="F7" s="47">
        <f t="shared" si="0"/>
        <v>231027</v>
      </c>
      <c r="G7" s="47">
        <f t="shared" si="0"/>
        <v>227678</v>
      </c>
      <c r="H7" s="47">
        <f t="shared" si="0"/>
        <v>271044</v>
      </c>
      <c r="I7" s="47">
        <f t="shared" si="0"/>
        <v>372707</v>
      </c>
      <c r="J7" s="47">
        <f t="shared" si="0"/>
        <v>118581</v>
      </c>
      <c r="K7" s="47">
        <f t="shared" si="0"/>
        <v>2354196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18316</v>
      </c>
      <c r="C8" s="45">
        <f t="shared" si="1"/>
        <v>17833</v>
      </c>
      <c r="D8" s="45">
        <f t="shared" si="1"/>
        <v>18089</v>
      </c>
      <c r="E8" s="45">
        <f t="shared" si="1"/>
        <v>12571</v>
      </c>
      <c r="F8" s="45">
        <f t="shared" si="1"/>
        <v>13296</v>
      </c>
      <c r="G8" s="45">
        <f t="shared" si="1"/>
        <v>7030</v>
      </c>
      <c r="H8" s="45">
        <f t="shared" si="1"/>
        <v>6560</v>
      </c>
      <c r="I8" s="45">
        <f t="shared" si="1"/>
        <v>19378</v>
      </c>
      <c r="J8" s="45">
        <f t="shared" si="1"/>
        <v>3923</v>
      </c>
      <c r="K8" s="38">
        <f>SUM(B8:J8)</f>
        <v>116996</v>
      </c>
      <c r="L8"/>
      <c r="M8"/>
      <c r="N8"/>
    </row>
    <row r="9" spans="1:14" ht="16.5" customHeight="1">
      <c r="A9" s="22" t="s">
        <v>31</v>
      </c>
      <c r="B9" s="45">
        <v>18263</v>
      </c>
      <c r="C9" s="45">
        <v>17825</v>
      </c>
      <c r="D9" s="45">
        <v>18082</v>
      </c>
      <c r="E9" s="45">
        <v>12401</v>
      </c>
      <c r="F9" s="45">
        <v>13285</v>
      </c>
      <c r="G9" s="45">
        <v>7027</v>
      </c>
      <c r="H9" s="45">
        <v>6560</v>
      </c>
      <c r="I9" s="45">
        <v>19313</v>
      </c>
      <c r="J9" s="45">
        <v>3923</v>
      </c>
      <c r="K9" s="38">
        <f>SUM(B9:J9)</f>
        <v>116679</v>
      </c>
      <c r="L9"/>
      <c r="M9"/>
      <c r="N9"/>
    </row>
    <row r="10" spans="1:14" ht="16.5" customHeight="1">
      <c r="A10" s="22" t="s">
        <v>30</v>
      </c>
      <c r="B10" s="45">
        <v>53</v>
      </c>
      <c r="C10" s="45">
        <v>8</v>
      </c>
      <c r="D10" s="45">
        <v>7</v>
      </c>
      <c r="E10" s="45">
        <v>170</v>
      </c>
      <c r="F10" s="45">
        <v>11</v>
      </c>
      <c r="G10" s="45">
        <v>3</v>
      </c>
      <c r="H10" s="45">
        <v>0</v>
      </c>
      <c r="I10" s="45">
        <v>65</v>
      </c>
      <c r="J10" s="45">
        <v>0</v>
      </c>
      <c r="K10" s="38">
        <f>SUM(B10:J10)</f>
        <v>317</v>
      </c>
      <c r="L10"/>
      <c r="M10"/>
      <c r="N10"/>
    </row>
    <row r="11" spans="1:14" ht="16.5" customHeight="1">
      <c r="A11" s="44" t="s">
        <v>29</v>
      </c>
      <c r="B11" s="43">
        <v>317275</v>
      </c>
      <c r="C11" s="43">
        <v>247719</v>
      </c>
      <c r="D11" s="43">
        <v>324200</v>
      </c>
      <c r="E11" s="43">
        <v>177156</v>
      </c>
      <c r="F11" s="43">
        <v>217731</v>
      </c>
      <c r="G11" s="43">
        <v>220648</v>
      </c>
      <c r="H11" s="43">
        <v>264484</v>
      </c>
      <c r="I11" s="43">
        <v>353329</v>
      </c>
      <c r="J11" s="43">
        <v>114658</v>
      </c>
      <c r="K11" s="38">
        <f>SUM(B11:J11)</f>
        <v>2237200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1.135406625054942</v>
      </c>
      <c r="C16" s="39">
        <v>1.228156232597712</v>
      </c>
      <c r="D16" s="39">
        <v>1.068994205103323</v>
      </c>
      <c r="E16" s="39">
        <v>1.338102803639091</v>
      </c>
      <c r="F16" s="39">
        <v>1.059913338276857</v>
      </c>
      <c r="G16" s="39">
        <v>1.171681896028307</v>
      </c>
      <c r="H16" s="39">
        <v>1.118512131586423</v>
      </c>
      <c r="I16" s="39">
        <v>1.113387835890773</v>
      </c>
      <c r="J16" s="39">
        <v>1.095567870030277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70</v>
      </c>
      <c r="B18" s="36">
        <f>SUM(B19:B27)</f>
        <v>1768340.59</v>
      </c>
      <c r="C18" s="36">
        <f aca="true" t="shared" si="2" ref="C18:J18">SUM(C19:C27)</f>
        <v>1668582.2000000002</v>
      </c>
      <c r="D18" s="36">
        <f t="shared" si="2"/>
        <v>2065745.6599999997</v>
      </c>
      <c r="E18" s="36">
        <f t="shared" si="2"/>
        <v>1248146.67</v>
      </c>
      <c r="F18" s="36">
        <f t="shared" si="2"/>
        <v>1276319.21</v>
      </c>
      <c r="G18" s="36">
        <f t="shared" si="2"/>
        <v>1395049.43</v>
      </c>
      <c r="H18" s="36">
        <f t="shared" si="2"/>
        <v>1274768.31</v>
      </c>
      <c r="I18" s="36">
        <f t="shared" si="2"/>
        <v>1777290.27</v>
      </c>
      <c r="J18" s="36">
        <f t="shared" si="2"/>
        <v>615682.8</v>
      </c>
      <c r="K18" s="36">
        <f>SUM(B18:J18)</f>
        <v>13089925.14</v>
      </c>
      <c r="L18"/>
      <c r="M18"/>
      <c r="N18"/>
    </row>
    <row r="19" spans="1:14" ht="16.5" customHeight="1">
      <c r="A19" s="35" t="s">
        <v>26</v>
      </c>
      <c r="B19" s="61">
        <f>ROUND((B13+B14)*B7,2)</f>
        <v>1507172.74</v>
      </c>
      <c r="C19" s="61">
        <f aca="true" t="shared" si="3" ref="C19:J19">ROUND((C13+C14)*C7,2)</f>
        <v>1310207.01</v>
      </c>
      <c r="D19" s="61">
        <f t="shared" si="3"/>
        <v>1872149.69</v>
      </c>
      <c r="E19" s="61">
        <f t="shared" si="3"/>
        <v>902227.78</v>
      </c>
      <c r="F19" s="61">
        <f t="shared" si="3"/>
        <v>1162620.27</v>
      </c>
      <c r="G19" s="61">
        <f t="shared" si="3"/>
        <v>1157378.35</v>
      </c>
      <c r="H19" s="61">
        <f t="shared" si="3"/>
        <v>1097050.59</v>
      </c>
      <c r="I19" s="61">
        <f t="shared" si="3"/>
        <v>1523812.57</v>
      </c>
      <c r="J19" s="61">
        <f t="shared" si="3"/>
        <v>548579.42</v>
      </c>
      <c r="K19" s="30">
        <f>SUM(B19:J19)</f>
        <v>11081198.42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204081.17</v>
      </c>
      <c r="C20" s="30">
        <f t="shared" si="4"/>
        <v>298931.9</v>
      </c>
      <c r="D20" s="30">
        <f t="shared" si="4"/>
        <v>129167.48</v>
      </c>
      <c r="E20" s="30">
        <f t="shared" si="4"/>
        <v>305045.74</v>
      </c>
      <c r="F20" s="30">
        <f t="shared" si="4"/>
        <v>69656.46</v>
      </c>
      <c r="G20" s="30">
        <f t="shared" si="4"/>
        <v>198700.91</v>
      </c>
      <c r="H20" s="30">
        <f t="shared" si="4"/>
        <v>130013.8</v>
      </c>
      <c r="I20" s="30">
        <f t="shared" si="4"/>
        <v>172781.81</v>
      </c>
      <c r="J20" s="30">
        <f t="shared" si="4"/>
        <v>52426.57</v>
      </c>
      <c r="K20" s="30">
        <f aca="true" t="shared" si="5" ref="K20:K26">SUM(B20:J20)</f>
        <v>1560805.84</v>
      </c>
      <c r="L20"/>
      <c r="M20"/>
      <c r="N20"/>
    </row>
    <row r="21" spans="1:14" ht="16.5" customHeight="1">
      <c r="A21" s="18" t="s">
        <v>24</v>
      </c>
      <c r="B21" s="30">
        <v>52692.07</v>
      </c>
      <c r="C21" s="30">
        <v>53462.75</v>
      </c>
      <c r="D21" s="30">
        <v>56131.4</v>
      </c>
      <c r="E21" s="30">
        <v>35555.99</v>
      </c>
      <c r="F21" s="30">
        <v>40438.63</v>
      </c>
      <c r="G21" s="30">
        <v>35187.42</v>
      </c>
      <c r="H21" s="30">
        <v>42222.33</v>
      </c>
      <c r="I21" s="30">
        <v>74457.54</v>
      </c>
      <c r="J21" s="30">
        <v>18824.18</v>
      </c>
      <c r="K21" s="30">
        <f t="shared" si="5"/>
        <v>408972.31</v>
      </c>
      <c r="L21"/>
      <c r="M21"/>
      <c r="N21"/>
    </row>
    <row r="22" spans="1:14" ht="16.5" customHeight="1">
      <c r="A22" s="18" t="s">
        <v>23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71</v>
      </c>
      <c r="B24" s="30">
        <v>1367.56</v>
      </c>
      <c r="C24" s="30">
        <v>1289.49</v>
      </c>
      <c r="D24" s="30">
        <v>1596.39</v>
      </c>
      <c r="E24" s="30">
        <v>966.45</v>
      </c>
      <c r="F24" s="30">
        <v>987.98</v>
      </c>
      <c r="G24" s="30">
        <v>1079.51</v>
      </c>
      <c r="H24" s="30">
        <v>985.29</v>
      </c>
      <c r="I24" s="30">
        <v>1375.64</v>
      </c>
      <c r="J24" s="30">
        <v>476.49</v>
      </c>
      <c r="K24" s="30">
        <f t="shared" si="5"/>
        <v>10124.800000000001</v>
      </c>
      <c r="L24"/>
      <c r="M24"/>
      <c r="N24"/>
    </row>
    <row r="25" spans="1:14" ht="16.5" customHeight="1">
      <c r="A25" s="62" t="s">
        <v>72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73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+B30+B35+B48</f>
        <v>159385.72999999998</v>
      </c>
      <c r="C29" s="30">
        <f t="shared" si="6"/>
        <v>35742.44</v>
      </c>
      <c r="D29" s="30">
        <f t="shared" si="6"/>
        <v>164870.80999999988</v>
      </c>
      <c r="E29" s="30">
        <f t="shared" si="6"/>
        <v>271283.51</v>
      </c>
      <c r="F29" s="30">
        <f t="shared" si="6"/>
        <v>148754.49999999997</v>
      </c>
      <c r="G29" s="30">
        <f t="shared" si="6"/>
        <v>9934.829999999987</v>
      </c>
      <c r="H29" s="30">
        <f t="shared" si="6"/>
        <v>10016.750000000051</v>
      </c>
      <c r="I29" s="30">
        <f t="shared" si="6"/>
        <v>103123.38</v>
      </c>
      <c r="J29" s="30">
        <f t="shared" si="6"/>
        <v>-462271.42000000004</v>
      </c>
      <c r="K29" s="30">
        <f aca="true" t="shared" si="7" ref="K29:K37">SUM(B29:J29)</f>
        <v>440840.5299999998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-135852.66</v>
      </c>
      <c r="C30" s="30">
        <f t="shared" si="8"/>
        <v>-84594</v>
      </c>
      <c r="D30" s="30">
        <f t="shared" si="8"/>
        <v>-93707.43000000001</v>
      </c>
      <c r="E30" s="30">
        <f t="shared" si="8"/>
        <v>-108001.20000000001</v>
      </c>
      <c r="F30" s="30">
        <f t="shared" si="8"/>
        <v>-58454</v>
      </c>
      <c r="G30" s="30">
        <f t="shared" si="8"/>
        <v>-105021.67</v>
      </c>
      <c r="H30" s="30">
        <f t="shared" si="8"/>
        <v>-40623.99</v>
      </c>
      <c r="I30" s="30">
        <f t="shared" si="8"/>
        <v>-103329.37</v>
      </c>
      <c r="J30" s="30">
        <f t="shared" si="8"/>
        <v>-22922.91</v>
      </c>
      <c r="K30" s="30">
        <f t="shared" si="7"/>
        <v>-752507.2300000001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-80357.2</v>
      </c>
      <c r="C31" s="30">
        <f aca="true" t="shared" si="9" ref="C31:J31">-ROUND((C9)*$E$3,2)</f>
        <v>-78430</v>
      </c>
      <c r="D31" s="30">
        <f t="shared" si="9"/>
        <v>-79560.8</v>
      </c>
      <c r="E31" s="30">
        <f t="shared" si="9"/>
        <v>-54564.4</v>
      </c>
      <c r="F31" s="30">
        <f t="shared" si="9"/>
        <v>-58454</v>
      </c>
      <c r="G31" s="30">
        <f t="shared" si="9"/>
        <v>-30918.8</v>
      </c>
      <c r="H31" s="30">
        <f t="shared" si="9"/>
        <v>-28864</v>
      </c>
      <c r="I31" s="30">
        <f t="shared" si="9"/>
        <v>-84977.2</v>
      </c>
      <c r="J31" s="30">
        <f t="shared" si="9"/>
        <v>-17261.2</v>
      </c>
      <c r="K31" s="30">
        <f t="shared" si="7"/>
        <v>-513387.60000000003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-55495.46</v>
      </c>
      <c r="C34" s="30">
        <v>-6164</v>
      </c>
      <c r="D34" s="30">
        <v>-14146.63</v>
      </c>
      <c r="E34" s="30">
        <v>-53436.8</v>
      </c>
      <c r="F34" s="26">
        <v>0</v>
      </c>
      <c r="G34" s="30">
        <v>-74102.87</v>
      </c>
      <c r="H34" s="30">
        <v>-11759.99</v>
      </c>
      <c r="I34" s="30">
        <v>-18352.17</v>
      </c>
      <c r="J34" s="30">
        <v>-5661.71</v>
      </c>
      <c r="K34" s="30">
        <f t="shared" si="7"/>
        <v>-239119.62999999998</v>
      </c>
      <c r="L34"/>
      <c r="M34"/>
      <c r="N34"/>
    </row>
    <row r="35" spans="1:14" s="23" customFormat="1" ht="16.5" customHeight="1">
      <c r="A35" s="18" t="s">
        <v>16</v>
      </c>
      <c r="B35" s="27">
        <f>SUM(B36:B46)</f>
        <v>-49690.47</v>
      </c>
      <c r="C35" s="27">
        <f aca="true" t="shared" si="10" ref="C35:J35">SUM(C36:C46)</f>
        <v>-7170.39</v>
      </c>
      <c r="D35" s="27">
        <f t="shared" si="10"/>
        <v>-48167.770000000106</v>
      </c>
      <c r="E35" s="27">
        <f t="shared" si="10"/>
        <v>-17257.53</v>
      </c>
      <c r="F35" s="27">
        <f t="shared" si="10"/>
        <v>-112710.86000000002</v>
      </c>
      <c r="G35" s="27">
        <f t="shared" si="10"/>
        <v>-36057.86</v>
      </c>
      <c r="H35" s="27">
        <f t="shared" si="10"/>
        <v>-13071.029999999944</v>
      </c>
      <c r="I35" s="27">
        <f t="shared" si="10"/>
        <v>-149233.69</v>
      </c>
      <c r="J35" s="27">
        <f t="shared" si="10"/>
        <v>-553764.91</v>
      </c>
      <c r="K35" s="30">
        <f t="shared" si="7"/>
        <v>-987124.5100000001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14</v>
      </c>
      <c r="B37" s="27">
        <v>-7405.61</v>
      </c>
      <c r="C37" s="27">
        <v>0</v>
      </c>
      <c r="D37" s="27">
        <v>-16162.33</v>
      </c>
      <c r="E37" s="27">
        <v>0</v>
      </c>
      <c r="F37" s="27">
        <v>-19909.85</v>
      </c>
      <c r="G37" s="27">
        <v>-15503.89</v>
      </c>
      <c r="H37" s="27">
        <v>-7592.19</v>
      </c>
      <c r="I37" s="27">
        <v>-6500.64</v>
      </c>
      <c r="J37" s="27">
        <v>0</v>
      </c>
      <c r="K37" s="30">
        <f t="shared" si="7"/>
        <v>-73074.51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30">
        <v>1566000</v>
      </c>
      <c r="E43" s="17">
        <v>0</v>
      </c>
      <c r="F43" s="17">
        <v>0</v>
      </c>
      <c r="G43" s="17">
        <v>0</v>
      </c>
      <c r="H43" s="30">
        <v>972000</v>
      </c>
      <c r="I43" s="17">
        <v>0</v>
      </c>
      <c r="J43" s="17">
        <v>0</v>
      </c>
      <c r="K43" s="30">
        <f>SUM(B43:J43)</f>
        <v>2538000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30">
        <v>-1566000</v>
      </c>
      <c r="E44" s="17">
        <v>0</v>
      </c>
      <c r="F44" s="17">
        <v>0</v>
      </c>
      <c r="G44" s="17">
        <v>0</v>
      </c>
      <c r="H44" s="30">
        <v>-972000</v>
      </c>
      <c r="I44" s="17">
        <v>0</v>
      </c>
      <c r="J44" s="30">
        <v>-517500</v>
      </c>
      <c r="K44" s="30">
        <f>SUM(B44:J44)</f>
        <v>-3055500</v>
      </c>
      <c r="L44" s="24"/>
      <c r="M44"/>
      <c r="N44"/>
    </row>
    <row r="45" spans="1:14" s="23" customFormat="1" ht="16.5" customHeight="1">
      <c r="A45" s="25" t="s">
        <v>68</v>
      </c>
      <c r="B45" s="30">
        <v>-7604.5</v>
      </c>
      <c r="C45" s="30">
        <v>-7170.39</v>
      </c>
      <c r="D45" s="30">
        <v>-8876.91</v>
      </c>
      <c r="E45" s="30">
        <v>-5374.05</v>
      </c>
      <c r="F45" s="30">
        <v>-5493.81</v>
      </c>
      <c r="G45" s="30">
        <v>-6002.77</v>
      </c>
      <c r="H45" s="30">
        <v>-5478.84</v>
      </c>
      <c r="I45" s="30">
        <v>-7649.41</v>
      </c>
      <c r="J45" s="30">
        <v>-2649.6</v>
      </c>
      <c r="K45" s="30">
        <f>SUM(B45:J45)</f>
        <v>-56300.27999999999</v>
      </c>
      <c r="L45" s="24"/>
      <c r="M45"/>
      <c r="N45"/>
    </row>
    <row r="46" spans="1:14" s="23" customFormat="1" ht="16.5" customHeight="1">
      <c r="A46" s="22" t="s">
        <v>74</v>
      </c>
      <c r="B46" s="30">
        <v>-34680.36</v>
      </c>
      <c r="C46" s="17"/>
      <c r="D46" s="17"/>
      <c r="E46" s="30">
        <v>-11883.48</v>
      </c>
      <c r="F46" s="30">
        <v>-87307.20000000001</v>
      </c>
      <c r="G46" s="30">
        <v>-14551.199999999999</v>
      </c>
      <c r="H46" s="17"/>
      <c r="I46" s="30">
        <v>-135083.64</v>
      </c>
      <c r="J46" s="30">
        <v>-26919.72</v>
      </c>
      <c r="K46" s="30">
        <f>SUM(B46:J46)</f>
        <v>-310425.6</v>
      </c>
      <c r="L46" s="24"/>
      <c r="M46"/>
      <c r="N46"/>
    </row>
    <row r="47" spans="1:12" ht="12" customHeight="1">
      <c r="A47" s="22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21"/>
    </row>
    <row r="48" spans="1:14" ht="16.5" customHeight="1">
      <c r="A48" s="18" t="s">
        <v>75</v>
      </c>
      <c r="B48" s="30">
        <v>344928.86</v>
      </c>
      <c r="C48" s="30">
        <v>127506.83</v>
      </c>
      <c r="D48" s="30">
        <v>306746.01</v>
      </c>
      <c r="E48" s="30">
        <v>396542.24</v>
      </c>
      <c r="F48" s="30">
        <v>319919.36</v>
      </c>
      <c r="G48" s="30">
        <v>151014.36</v>
      </c>
      <c r="H48" s="30">
        <v>63711.77</v>
      </c>
      <c r="I48" s="30">
        <v>355686.44</v>
      </c>
      <c r="J48" s="30">
        <v>114416.4</v>
      </c>
      <c r="K48" s="30">
        <f>SUM(B48:J48)</f>
        <v>2180472.2699999996</v>
      </c>
      <c r="L48" s="21"/>
      <c r="M48"/>
      <c r="N48"/>
    </row>
    <row r="49" spans="1:12" ht="12" customHeight="1">
      <c r="A49" s="18"/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/>
      <c r="L49" s="9"/>
    </row>
    <row r="50" spans="1:12" ht="16.5" customHeight="1">
      <c r="A50" s="16" t="s">
        <v>8</v>
      </c>
      <c r="B50" s="27">
        <f>IF(B18+B29+B51&lt;0,0,B18+B29+B51)</f>
        <v>1927726.32</v>
      </c>
      <c r="C50" s="27">
        <f>IF(C18+C29+C51&lt;0,0,C18+C29+C51)</f>
        <v>1704324.6400000001</v>
      </c>
      <c r="D50" s="27">
        <f>IF(D18+D29+D51&lt;0,0,D18+D29+D51)</f>
        <v>2230616.4699999997</v>
      </c>
      <c r="E50" s="27">
        <f>IF(E18+E29+E51&lt;0,0,E18+E29+E51)</f>
        <v>1519430.18</v>
      </c>
      <c r="F50" s="27">
        <f>IF(F18+F29+F51&lt;0,0,F18+F29+F51)</f>
        <v>1425073.71</v>
      </c>
      <c r="G50" s="27">
        <f>IF(G18+G29+G51&lt;0,0,G18+G29+G51)</f>
        <v>1404984.26</v>
      </c>
      <c r="H50" s="27">
        <f>IF(H18+H29+H51&lt;0,0,H18+H29+H51)</f>
        <v>1284785.06</v>
      </c>
      <c r="I50" s="27">
        <f>IF(I18+I29+I51&lt;0,0,I18+I29+I51)</f>
        <v>1880413.65</v>
      </c>
      <c r="J50" s="27">
        <f>IF(J18+J29+J51&lt;0,0,J18+J29+J51)</f>
        <v>153411.38</v>
      </c>
      <c r="K50" s="20">
        <f>SUM(B50:J50)</f>
        <v>13530765.670000002</v>
      </c>
      <c r="L50" s="55"/>
    </row>
    <row r="51" spans="1:13" ht="16.5" customHeight="1">
      <c r="A51" s="18" t="s">
        <v>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f>SUM(B51:J51)</f>
        <v>0</v>
      </c>
      <c r="M51" s="19"/>
    </row>
    <row r="52" spans="1:14" ht="16.5" customHeight="1">
      <c r="A52" s="18" t="s">
        <v>6</v>
      </c>
      <c r="B52" s="27">
        <f>IF(B18+B29+B51&gt;0,0,B18+B29+B51)</f>
        <v>0</v>
      </c>
      <c r="C52" s="27">
        <f>IF(C18+C29+C51&gt;0,0,C18+C29+C51)</f>
        <v>0</v>
      </c>
      <c r="D52" s="27">
        <f>IF(D18+D29+D51&gt;0,0,D18+D29+D51)</f>
        <v>0</v>
      </c>
      <c r="E52" s="27">
        <f>IF(E18+E29+E51&gt;0,0,E18+E29+E51)</f>
        <v>0</v>
      </c>
      <c r="F52" s="27">
        <f>IF(F18+F29+F51&gt;0,0,F18+F29+F51)</f>
        <v>0</v>
      </c>
      <c r="G52" s="27">
        <f>IF(G18+G29+G51&gt;0,0,G18+G29+G51)</f>
        <v>0</v>
      </c>
      <c r="H52" s="27">
        <f>IF(H18+H29+H51&gt;0,0,H18+H29+H51)</f>
        <v>0</v>
      </c>
      <c r="I52" s="27">
        <f>IF(I18+I29+I51&gt;0,0,I18+I29+I51)</f>
        <v>0</v>
      </c>
      <c r="J52" s="27">
        <f>IF(J18+J29+J51&gt;0,0,J18+J29+J51)</f>
        <v>0</v>
      </c>
      <c r="K52" s="17">
        <f>SUM(B52:J52)</f>
        <v>0</v>
      </c>
      <c r="L52"/>
      <c r="M52"/>
      <c r="N52"/>
    </row>
    <row r="53" spans="1:11" ht="12" customHeight="1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 customHeight="1">
      <c r="A55" s="13"/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/>
    </row>
    <row r="56" spans="1:12" ht="16.5" customHeight="1">
      <c r="A56" s="11" t="s">
        <v>5</v>
      </c>
      <c r="B56" s="10">
        <f aca="true" t="shared" si="11" ref="B56:J56">SUM(B57:B68)</f>
        <v>1927726.33</v>
      </c>
      <c r="C56" s="10">
        <f t="shared" si="11"/>
        <v>1704324.64</v>
      </c>
      <c r="D56" s="10">
        <f t="shared" si="11"/>
        <v>2230616.46</v>
      </c>
      <c r="E56" s="10">
        <f t="shared" si="11"/>
        <v>1519430.17</v>
      </c>
      <c r="F56" s="10">
        <f t="shared" si="11"/>
        <v>1425073.72</v>
      </c>
      <c r="G56" s="10">
        <f t="shared" si="11"/>
        <v>1404984.25</v>
      </c>
      <c r="H56" s="10">
        <f t="shared" si="11"/>
        <v>1284785.06</v>
      </c>
      <c r="I56" s="10">
        <f>SUM(I57:I69)</f>
        <v>1880413.65</v>
      </c>
      <c r="J56" s="10">
        <f t="shared" si="11"/>
        <v>153411.38</v>
      </c>
      <c r="K56" s="5">
        <f>SUM(K57:K69)</f>
        <v>13530765.660000002</v>
      </c>
      <c r="L56" s="9"/>
    </row>
    <row r="57" spans="1:11" ht="16.5" customHeight="1">
      <c r="A57" s="7" t="s">
        <v>56</v>
      </c>
      <c r="B57" s="8">
        <v>1698788.25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aca="true" t="shared" si="12" ref="K57:K68">SUM(B57:J57)</f>
        <v>1698788.25</v>
      </c>
    </row>
    <row r="58" spans="1:11" ht="16.5" customHeight="1">
      <c r="A58" s="7" t="s">
        <v>57</v>
      </c>
      <c r="B58" s="8">
        <v>228938.08000000002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228938.08000000002</v>
      </c>
    </row>
    <row r="59" spans="1:11" ht="16.5" customHeight="1">
      <c r="A59" s="7" t="s">
        <v>4</v>
      </c>
      <c r="B59" s="6">
        <v>0</v>
      </c>
      <c r="C59" s="8">
        <v>1704324.64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1704324.64</v>
      </c>
    </row>
    <row r="60" spans="1:11" ht="16.5" customHeight="1">
      <c r="A60" s="7" t="s">
        <v>3</v>
      </c>
      <c r="B60" s="6">
        <v>0</v>
      </c>
      <c r="C60" s="6">
        <v>0</v>
      </c>
      <c r="D60" s="8">
        <v>2230616.46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2230616.46</v>
      </c>
    </row>
    <row r="61" spans="1:11" ht="16.5" customHeight="1">
      <c r="A61" s="7" t="s">
        <v>2</v>
      </c>
      <c r="B61" s="6">
        <v>0</v>
      </c>
      <c r="C61" s="6">
        <v>0</v>
      </c>
      <c r="D61" s="6">
        <v>0</v>
      </c>
      <c r="E61" s="8">
        <v>1519430.17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1519430.17</v>
      </c>
    </row>
    <row r="62" spans="1:11" ht="16.5" customHeight="1">
      <c r="A62" s="7" t="s">
        <v>1</v>
      </c>
      <c r="B62" s="6">
        <v>0</v>
      </c>
      <c r="C62" s="6">
        <v>0</v>
      </c>
      <c r="D62" s="6">
        <v>0</v>
      </c>
      <c r="E62" s="6">
        <v>0</v>
      </c>
      <c r="F62" s="8">
        <v>1425073.72</v>
      </c>
      <c r="G62" s="6">
        <v>0</v>
      </c>
      <c r="H62" s="6">
        <v>0</v>
      </c>
      <c r="I62" s="6">
        <v>0</v>
      </c>
      <c r="J62" s="6">
        <v>0</v>
      </c>
      <c r="K62" s="5">
        <f t="shared" si="12"/>
        <v>1425073.72</v>
      </c>
    </row>
    <row r="63" spans="1:11" ht="16.5" customHeight="1">
      <c r="A63" s="7" t="s">
        <v>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8">
        <v>1404984.25</v>
      </c>
      <c r="H63" s="6">
        <v>0</v>
      </c>
      <c r="I63" s="6">
        <v>0</v>
      </c>
      <c r="J63" s="6">
        <v>0</v>
      </c>
      <c r="K63" s="5">
        <f t="shared" si="12"/>
        <v>1404984.25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8">
        <v>1284785.06</v>
      </c>
      <c r="I64" s="6">
        <v>0</v>
      </c>
      <c r="J64" s="6">
        <v>0</v>
      </c>
      <c r="K64" s="5">
        <f t="shared" si="12"/>
        <v>1284785.06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2"/>
        <v>0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697609.07</v>
      </c>
      <c r="J66" s="6">
        <v>0</v>
      </c>
      <c r="K66" s="5">
        <f t="shared" si="12"/>
        <v>697609.07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1182804.58</v>
      </c>
      <c r="J67" s="6">
        <v>0</v>
      </c>
      <c r="K67" s="5">
        <f t="shared" si="12"/>
        <v>1182804.58</v>
      </c>
    </row>
    <row r="68" spans="1:11" ht="16.5" customHeight="1">
      <c r="A68" s="7" t="s">
        <v>53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8">
        <f>+J50</f>
        <v>153411.38</v>
      </c>
      <c r="K68" s="5">
        <f t="shared" si="12"/>
        <v>153411.38</v>
      </c>
    </row>
    <row r="69" spans="1:11" ht="18" customHeight="1">
      <c r="A69" s="4" t="s">
        <v>64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2">
        <f>SUM(B69:J69)</f>
        <v>0</v>
      </c>
    </row>
    <row r="70" ht="18" customHeight="1">
      <c r="A70" s="63" t="s">
        <v>76</v>
      </c>
    </row>
    <row r="71" ht="18" customHeight="1"/>
    <row r="72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2022-09-29T19:00:43Z</dcterms:modified>
  <cp:category/>
  <cp:version/>
  <cp:contentType/>
  <cp:contentStatus/>
</cp:coreProperties>
</file>