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<sst xmlns="http://schemas.openxmlformats.org/spreadsheetml/2006/main" count="76" uniqueCount="75">
  <si>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</si>
  <si>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</si>
  <si>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</si>
  <si>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</si>
  <si>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</si>
  <si>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</si>
  <si>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</si>
  <si>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</si>
  <si>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</si>
  <si>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</si>
  <si>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</si>
  <si>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</si>
  <si>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</si>
  <si>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</si>
  <si>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</si>
  <si>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</si>
  <si>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</si>
  <si>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</si>
  <si>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</si>
  <si>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</si>
  <si>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</si>
  <si>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</si>
  <si>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</si>
  <si>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</si>
  <si>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</si>
  <si>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</si>
  <si>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</si>
  <si>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</si>
  <si>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</si>
  <si>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</si>
  <si>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</si>
  <si>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</si>
  <si>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</si>
  <si>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</si>
  <si>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</si>
  <si>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</si>
  <si>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</si>
  <si>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</si>
  <si>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</si>
  <si>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</si>
  <si>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</si>
  <si>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</si>
  <si>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</si>
  <si>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</si>
  <si>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</si>
  <si>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</si>
  <si>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</si>
  <si>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</si>
  <si>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</si>
  <si>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</si>
  <si>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</si>
  <si>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</si>
  <si>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</si>
  <si>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</si>
  <si>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</si>
  <si>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</si>
  <si>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</si>
  <si>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</si>
  <si>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</si>
  <si>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</si>
  <si>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</si>
  <si>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</si>
  <si>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</si>
  <si>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</si>
  <si>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</si>
  <si>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</si>
  <si>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20/09/22 - VENCIMENTO 27/09/22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</si>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</sst>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352178</v>
      </c>
      <c r="C7" s="47">
        <f t="shared" si="0"/>
        <v>276800</v>
      </c>
      <c r="D7" s="47">
        <f t="shared" si="0"/>
        <v>336295</v>
      </c>
      <c r="E7" s="47">
        <f t="shared" si="0"/>
        <v>187330</v>
      </c>
      <c r="F7" s="47">
        <f t="shared" si="0"/>
        <v>233606</v>
      </c>
      <c r="G7" s="47">
        <f t="shared" si="0"/>
        <v>228282</v>
      </c>
      <c r="H7" s="47">
        <f t="shared" si="0"/>
        <v>267720</v>
      </c>
      <c r="I7" s="47">
        <f t="shared" si="0"/>
        <v>381004</v>
      </c>
      <c r="J7" s="47">
        <f t="shared" si="0"/>
        <v>121060</v>
      </c>
      <c r="K7" s="47">
        <f t="shared" si="0"/>
        <v>2384275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19074</v>
      </c>
      <c r="C8" s="45">
        <f t="shared" si="1"/>
        <v>18173</v>
      </c>
      <c r="D8" s="45">
        <f t="shared" si="1"/>
        <v>16917</v>
      </c>
      <c r="E8" s="45">
        <f t="shared" si="1"/>
        <v>11982</v>
      </c>
      <c r="F8" s="45">
        <f t="shared" si="1"/>
        <v>12880</v>
      </c>
      <c r="G8" s="45">
        <f t="shared" si="1"/>
        <v>6881</v>
      </c>
      <c r="H8" s="45">
        <f t="shared" si="1"/>
        <v>6072</v>
      </c>
      <c r="I8" s="45">
        <f t="shared" si="1"/>
        <v>19511</v>
      </c>
      <c r="J8" s="45">
        <f t="shared" si="1"/>
        <v>4043</v>
      </c>
      <c r="K8" s="38">
        <f>SUM(B8:J8)</f>
        <v>115533</v>
      </c>
      <c r="L8"/>
      <c r="M8"/>
      <c r="N8"/>
    </row>
    <row r="9" spans="1:14" ht="16.5" customHeight="1">
      <c r="A9" s="22" t="s">
        <v>32</v>
      </c>
      <c r="B9" s="45">
        <v>19004</v>
      </c>
      <c r="C9" s="45">
        <v>18168</v>
      </c>
      <c r="D9" s="45">
        <v>16912</v>
      </c>
      <c r="E9" s="45">
        <v>11833</v>
      </c>
      <c r="F9" s="45">
        <v>12865</v>
      </c>
      <c r="G9" s="45">
        <v>6881</v>
      </c>
      <c r="H9" s="45">
        <v>6072</v>
      </c>
      <c r="I9" s="45">
        <v>19410</v>
      </c>
      <c r="J9" s="45">
        <v>4043</v>
      </c>
      <c r="K9" s="38">
        <f>SUM(B9:J9)</f>
        <v>115188</v>
      </c>
      <c r="L9"/>
      <c r="M9"/>
      <c r="N9"/>
    </row>
    <row r="10" spans="1:14" ht="16.5" customHeight="1">
      <c r="A10" s="22" t="s">
        <v>31</v>
      </c>
      <c r="B10" s="45">
        <v>70</v>
      </c>
      <c r="C10" s="45">
        <v>5</v>
      </c>
      <c r="D10" s="45">
        <v>5</v>
      </c>
      <c r="E10" s="45">
        <v>149</v>
      </c>
      <c r="F10" s="45">
        <v>15</v>
      </c>
      <c r="G10" s="45">
        <v>0</v>
      </c>
      <c r="H10" s="45">
        <v>0</v>
      </c>
      <c r="I10" s="45">
        <v>101</v>
      </c>
      <c r="J10" s="45">
        <v>0</v>
      </c>
      <c r="K10" s="38">
        <f>SUM(B10:J10)</f>
        <v>345</v>
      </c>
      <c r="L10"/>
      <c r="M10"/>
      <c r="N10"/>
    </row>
    <row r="11" spans="1:14" ht="16.5" customHeight="1">
      <c r="A11" s="44" t="s">
        <v>30</v>
      </c>
      <c r="B11" s="43">
        <v>333104</v>
      </c>
      <c r="C11" s="43">
        <v>258627</v>
      </c>
      <c r="D11" s="43">
        <v>319378</v>
      </c>
      <c r="E11" s="43">
        <v>175348</v>
      </c>
      <c r="F11" s="43">
        <v>220726</v>
      </c>
      <c r="G11" s="43">
        <v>221401</v>
      </c>
      <c r="H11" s="43">
        <v>261648</v>
      </c>
      <c r="I11" s="43">
        <v>361493</v>
      </c>
      <c r="J11" s="43">
        <v>117017</v>
      </c>
      <c r="K11" s="38">
        <f>SUM(B11:J11)</f>
        <v>2268742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1.083723273040101</v>
      </c>
      <c r="C16" s="39">
        <v>1.188206420361899</v>
      </c>
      <c r="D16" s="39">
        <v>1.079366267801603</v>
      </c>
      <c r="E16" s="39">
        <v>1.383238396245763</v>
      </c>
      <c r="F16" s="39">
        <v>1.053166138068859</v>
      </c>
      <c r="G16" s="39">
        <v>1.170486986408936</v>
      </c>
      <c r="H16" s="39">
        <v>1.132421245987797</v>
      </c>
      <c r="I16" s="39">
        <v>1.097770923380515</v>
      </c>
      <c r="J16" s="39">
        <v>1.074015401801281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1768838.3500000003</v>
      </c>
      <c r="C18" s="36">
        <f aca="true" t="shared" si="2" ref="C18:J18">SUM(C19:C27)</f>
        <v>1680716.72</v>
      </c>
      <c r="D18" s="36">
        <f t="shared" si="2"/>
        <v>2049138.68</v>
      </c>
      <c r="E18" s="36">
        <f t="shared" si="2"/>
        <v>1274345.71</v>
      </c>
      <c r="F18" s="36">
        <f t="shared" si="2"/>
        <v>1281358.1900000002</v>
      </c>
      <c r="G18" s="36">
        <f t="shared" si="2"/>
        <v>1397304.96</v>
      </c>
      <c r="H18" s="36">
        <f t="shared" si="2"/>
        <v>1274447.9899999998</v>
      </c>
      <c r="I18" s="36">
        <f t="shared" si="2"/>
        <v>1790498.5799999998</v>
      </c>
      <c r="J18" s="36">
        <f t="shared" si="2"/>
        <v>615916.77</v>
      </c>
      <c r="K18" s="36">
        <f>SUM(B18:J18)</f>
        <v>13132565.95</v>
      </c>
      <c r="L18"/>
      <c r="M18"/>
      <c r="N18"/>
    </row>
    <row r="19" spans="1:14" ht="16.5" customHeight="1">
      <c r="A19" s="35" t="s">
        <v>27</v>
      </c>
      <c r="B19" s="61">
        <f>ROUND((B13+B14)*B7,2)</f>
        <v>1581666.62</v>
      </c>
      <c r="C19" s="61">
        <f aca="true" t="shared" si="3" ref="C19:J19">ROUND((C13+C14)*C7,2)</f>
        <v>1365703.52</v>
      </c>
      <c r="D19" s="61">
        <f t="shared" si="3"/>
        <v>1839365.5</v>
      </c>
      <c r="E19" s="61">
        <f t="shared" si="3"/>
        <v>890829.08</v>
      </c>
      <c r="F19" s="61">
        <f t="shared" si="3"/>
        <v>1175598.83</v>
      </c>
      <c r="G19" s="61">
        <f t="shared" si="3"/>
        <v>1160448.72</v>
      </c>
      <c r="H19" s="61">
        <f t="shared" si="3"/>
        <v>1083596.7</v>
      </c>
      <c r="I19" s="61">
        <f t="shared" si="3"/>
        <v>1557734.85</v>
      </c>
      <c r="J19" s="61">
        <f t="shared" si="3"/>
        <v>560047.77</v>
      </c>
      <c r="K19" s="30">
        <f>SUM(B19:J19)</f>
        <v>11214991.59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132422.31</v>
      </c>
      <c r="C20" s="30">
        <f t="shared" si="4"/>
        <v>257034.17</v>
      </c>
      <c r="D20" s="30">
        <f t="shared" si="4"/>
        <v>145983.57</v>
      </c>
      <c r="E20" s="30">
        <f t="shared" si="4"/>
        <v>341399.91</v>
      </c>
      <c r="F20" s="30">
        <f t="shared" si="4"/>
        <v>62502.05</v>
      </c>
      <c r="G20" s="30">
        <f t="shared" si="4"/>
        <v>197841.41</v>
      </c>
      <c r="H20" s="30">
        <f t="shared" si="4"/>
        <v>143491.23</v>
      </c>
      <c r="I20" s="30">
        <f t="shared" si="4"/>
        <v>152301.17</v>
      </c>
      <c r="J20" s="30">
        <f t="shared" si="4"/>
        <v>41452.16</v>
      </c>
      <c r="K20" s="30">
        <f aca="true" t="shared" si="5" ref="K18:K26">SUM(B20:J20)</f>
        <v>1474427.9799999997</v>
      </c>
      <c r="L20"/>
      <c r="M20"/>
      <c r="N20"/>
    </row>
    <row r="21" spans="1:14" ht="16.5" customHeight="1">
      <c r="A21" s="18" t="s">
        <v>25</v>
      </c>
      <c r="B21" s="30">
        <v>50354.81</v>
      </c>
      <c r="C21" s="30">
        <v>51990.41</v>
      </c>
      <c r="D21" s="30">
        <v>55505.98</v>
      </c>
      <c r="E21" s="30">
        <v>36780.72</v>
      </c>
      <c r="F21" s="30">
        <v>39650.77</v>
      </c>
      <c r="G21" s="30">
        <v>35232.08</v>
      </c>
      <c r="H21" s="30">
        <v>41878.47</v>
      </c>
      <c r="I21" s="30">
        <v>74216.14</v>
      </c>
      <c r="J21" s="30">
        <v>18564.21</v>
      </c>
      <c r="K21" s="30">
        <f t="shared" si="5"/>
        <v>404173.59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1367.56</v>
      </c>
      <c r="C24" s="30">
        <v>1297.57</v>
      </c>
      <c r="D24" s="30">
        <v>1582.93</v>
      </c>
      <c r="E24" s="30">
        <v>985.29</v>
      </c>
      <c r="F24" s="30">
        <v>990.67</v>
      </c>
      <c r="G24" s="30">
        <v>1079.51</v>
      </c>
      <c r="H24" s="30">
        <v>985.29</v>
      </c>
      <c r="I24" s="30">
        <v>1383.71</v>
      </c>
      <c r="J24" s="30">
        <v>476.49</v>
      </c>
      <c r="K24" s="30">
        <f t="shared" si="5"/>
        <v>10149.019999999999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6516.34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-236319.6</v>
      </c>
      <c r="C29" s="30">
        <f t="shared" si="6"/>
        <v>-94445.35</v>
      </c>
      <c r="D29" s="30">
        <f t="shared" si="6"/>
        <v>1179740.86</v>
      </c>
      <c r="E29" s="30">
        <f t="shared" si="6"/>
        <v>-180888.21</v>
      </c>
      <c r="F29" s="30">
        <f t="shared" si="6"/>
        <v>-62114.78</v>
      </c>
      <c r="G29" s="30">
        <f t="shared" si="6"/>
        <v>-206714.71</v>
      </c>
      <c r="H29" s="30">
        <f t="shared" si="6"/>
        <v>874875.73</v>
      </c>
      <c r="I29" s="30">
        <f t="shared" si="6"/>
        <v>-138243.2</v>
      </c>
      <c r="J29" s="30">
        <f t="shared" si="6"/>
        <v>282938.25000000006</v>
      </c>
      <c r="K29" s="30">
        <f aca="true" t="shared" si="7" ref="K29:K37">SUM(B29:J29)</f>
        <v>1418828.9900000002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-228715.1</v>
      </c>
      <c r="C30" s="30">
        <f t="shared" si="8"/>
        <v>-87230.05</v>
      </c>
      <c r="D30" s="30">
        <f t="shared" si="8"/>
        <v>-111328.55</v>
      </c>
      <c r="E30" s="30">
        <f t="shared" si="8"/>
        <v>-175409.37</v>
      </c>
      <c r="F30" s="30">
        <f t="shared" si="8"/>
        <v>-56606</v>
      </c>
      <c r="G30" s="30">
        <f t="shared" si="8"/>
        <v>-200711.94</v>
      </c>
      <c r="H30" s="30">
        <f t="shared" si="8"/>
        <v>-55645.43</v>
      </c>
      <c r="I30" s="30">
        <f t="shared" si="8"/>
        <v>-130548.88</v>
      </c>
      <c r="J30" s="30">
        <f t="shared" si="8"/>
        <v>-31716.56</v>
      </c>
      <c r="K30" s="30">
        <f t="shared" si="7"/>
        <v>-1077911.8800000001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-83617.6</v>
      </c>
      <c r="C31" s="30">
        <f aca="true" t="shared" si="9" ref="C31:J31">-ROUND((C9)*$E$3,2)</f>
        <v>-79939.2</v>
      </c>
      <c r="D31" s="30">
        <f t="shared" si="9"/>
        <v>-74412.8</v>
      </c>
      <c r="E31" s="30">
        <f t="shared" si="9"/>
        <v>-52065.2</v>
      </c>
      <c r="F31" s="30">
        <f t="shared" si="9"/>
        <v>-56606</v>
      </c>
      <c r="G31" s="30">
        <f t="shared" si="9"/>
        <v>-30276.4</v>
      </c>
      <c r="H31" s="30">
        <f t="shared" si="9"/>
        <v>-26716.8</v>
      </c>
      <c r="I31" s="30">
        <f t="shared" si="9"/>
        <v>-85404</v>
      </c>
      <c r="J31" s="30">
        <f t="shared" si="9"/>
        <v>-17789.2</v>
      </c>
      <c r="K31" s="30">
        <f t="shared" si="7"/>
        <v>-506827.2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-145097.5</v>
      </c>
      <c r="C34" s="30">
        <v>-7290.85</v>
      </c>
      <c r="D34" s="30">
        <v>-36915.75</v>
      </c>
      <c r="E34" s="30">
        <v>-123344.17</v>
      </c>
      <c r="F34" s="26">
        <v>0</v>
      </c>
      <c r="G34" s="30">
        <v>-170435.54</v>
      </c>
      <c r="H34" s="30">
        <v>-28928.63</v>
      </c>
      <c r="I34" s="30">
        <v>-45144.88</v>
      </c>
      <c r="J34" s="30">
        <v>-13927.36</v>
      </c>
      <c r="K34" s="30">
        <f t="shared" si="7"/>
        <v>-571084.68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-7604.5</v>
      </c>
      <c r="C35" s="27">
        <f t="shared" si="10"/>
        <v>-7215.3</v>
      </c>
      <c r="D35" s="27">
        <f t="shared" si="10"/>
        <v>1291069.4100000001</v>
      </c>
      <c r="E35" s="27">
        <f t="shared" si="10"/>
        <v>-5478.84</v>
      </c>
      <c r="F35" s="27">
        <f t="shared" si="10"/>
        <v>-5508.78</v>
      </c>
      <c r="G35" s="27">
        <f t="shared" si="10"/>
        <v>-6002.77</v>
      </c>
      <c r="H35" s="27">
        <f t="shared" si="10"/>
        <v>930521.16</v>
      </c>
      <c r="I35" s="27">
        <f t="shared" si="10"/>
        <v>-7694.32</v>
      </c>
      <c r="J35" s="27">
        <f t="shared" si="10"/>
        <v>314654.81000000006</v>
      </c>
      <c r="K35" s="30">
        <f t="shared" si="7"/>
        <v>2496740.87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2889000</v>
      </c>
      <c r="E43" s="17">
        <v>0</v>
      </c>
      <c r="F43" s="17">
        <v>0</v>
      </c>
      <c r="G43" s="17">
        <v>0</v>
      </c>
      <c r="H43" s="17">
        <v>1908000</v>
      </c>
      <c r="I43" s="17">
        <v>0</v>
      </c>
      <c r="J43" s="17">
        <v>841500</v>
      </c>
      <c r="K43" s="17">
        <f>SUM(B43:J43)</f>
        <v>5638500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-517500</v>
      </c>
      <c r="K44" s="17">
        <f>SUM(B44:J44)</f>
        <v>-3055500</v>
      </c>
      <c r="L44" s="24"/>
      <c r="M44"/>
      <c r="N44"/>
    </row>
    <row r="45" spans="1:14" s="23" customFormat="1" ht="16.5" customHeight="1">
      <c r="A45" s="25" t="s">
        <v>69</v>
      </c>
      <c r="B45" s="17">
        <v>-7604.5</v>
      </c>
      <c r="C45" s="17">
        <v>-7215.3</v>
      </c>
      <c r="D45" s="17">
        <v>-8802.06</v>
      </c>
      <c r="E45" s="17">
        <v>-5478.84</v>
      </c>
      <c r="F45" s="17">
        <v>-5508.78</v>
      </c>
      <c r="G45" s="17">
        <v>-6002.77</v>
      </c>
      <c r="H45" s="17">
        <v>-5478.84</v>
      </c>
      <c r="I45" s="17">
        <v>-7694.32</v>
      </c>
      <c r="J45" s="17">
        <v>-2649.6</v>
      </c>
      <c r="K45" s="17">
        <f>SUM(B45:J45)</f>
        <v>-56435.009999999995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1532518.7500000002</v>
      </c>
      <c r="C49" s="27">
        <f>IF(C18+C29+C50&lt;0,0,C18+C29+C50)</f>
        <v>1586271.3699999999</v>
      </c>
      <c r="D49" s="27">
        <f>IF(D18+D29+D50&lt;0,0,D18+D29+D50)</f>
        <v>3228879.54</v>
      </c>
      <c r="E49" s="27">
        <f>IF(E18+E29+E50&lt;0,0,E18+E29+E50)</f>
        <v>1093457.5</v>
      </c>
      <c r="F49" s="27">
        <f>IF(F18+F29+F50&lt;0,0,F18+F29+F50)</f>
        <v>1219243.4100000001</v>
      </c>
      <c r="G49" s="27">
        <f>IF(G18+G29+G50&lt;0,0,G18+G29+G50)</f>
        <v>1190590.25</v>
      </c>
      <c r="H49" s="27">
        <f>IF(H18+H29+H50&lt;0,0,H18+H29+H50)</f>
        <v>2149323.7199999997</v>
      </c>
      <c r="I49" s="27">
        <f>IF(I18+I29+I50&lt;0,0,I18+I29+I50)</f>
        <v>1652255.38</v>
      </c>
      <c r="J49" s="27">
        <f>IF(J18+J29+J50&lt;0,0,J18+J29+J50)</f>
        <v>898855.02</v>
      </c>
      <c r="K49" s="20">
        <f>SUM(B49:J49)</f>
        <v>14551394.939999998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1532518.7399999998</v>
      </c>
      <c r="C55" s="10">
        <f t="shared" si="11"/>
        <v>1586271.37</v>
      </c>
      <c r="D55" s="10">
        <f t="shared" si="11"/>
        <v>3228879.56</v>
      </c>
      <c r="E55" s="10">
        <f t="shared" si="11"/>
        <v>1093457.5</v>
      </c>
      <c r="F55" s="10">
        <f t="shared" si="11"/>
        <v>1219243.42</v>
      </c>
      <c r="G55" s="10">
        <f t="shared" si="11"/>
        <v>1190590.25</v>
      </c>
      <c r="H55" s="10">
        <f t="shared" si="11"/>
        <v>2149323.72</v>
      </c>
      <c r="I55" s="10">
        <f>SUM(I56:I68)</f>
        <v>1652255.38</v>
      </c>
      <c r="J55" s="10">
        <f t="shared" si="11"/>
        <v>898855.02</v>
      </c>
      <c r="K55" s="5">
        <f>SUM(K56:K68)</f>
        <v>14551394.96</v>
      </c>
      <c r="L55" s="9"/>
    </row>
    <row r="56" spans="1:11" ht="16.5" customHeight="1">
      <c r="A56" s="7" t="s">
        <v>57</v>
      </c>
      <c r="B56" s="8">
        <v>1339268.13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1339268.13</v>
      </c>
    </row>
    <row r="57" spans="1:11" ht="16.5" customHeight="1">
      <c r="A57" s="7" t="s">
        <v>58</v>
      </c>
      <c r="B57" s="8">
        <v>193250.61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193250.61</v>
      </c>
    </row>
    <row r="58" spans="1:11" ht="16.5" customHeight="1">
      <c r="A58" s="7" t="s">
        <v>4</v>
      </c>
      <c r="B58" s="6">
        <v>0</v>
      </c>
      <c r="C58" s="8">
        <v>1586271.37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1586271.37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3228879.56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3228879.56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1093457.5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1093457.5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1219243.42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1219243.42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1190590.25</v>
      </c>
      <c r="H62" s="6">
        <v>0</v>
      </c>
      <c r="I62" s="6">
        <v>0</v>
      </c>
      <c r="J62" s="6">
        <v>0</v>
      </c>
      <c r="K62" s="5">
        <f t="shared" si="12"/>
        <v>1190590.25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2149323.72</v>
      </c>
      <c r="I63" s="6">
        <v>0</v>
      </c>
      <c r="J63" s="6">
        <v>0</v>
      </c>
      <c r="K63" s="5">
        <f t="shared" si="12"/>
        <v>2149323.72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614143.32</v>
      </c>
      <c r="J65" s="6">
        <v>0</v>
      </c>
      <c r="K65" s="5">
        <f t="shared" si="12"/>
        <v>614143.32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1038112.06</v>
      </c>
      <c r="J66" s="6">
        <v>0</v>
      </c>
      <c r="K66" s="5">
        <f t="shared" si="12"/>
        <v>1038112.06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898855.02</v>
      </c>
      <c r="K67" s="5">
        <f t="shared" si="12"/>
        <v>898855.02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2022-09-26T18:36:47Z</dcterms:modified>
  <cp:category/>
  <cp:version/>
  <cp:contentType/>
  <cp:contentStatus/>
</cp:coreProperties>
</file>