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'!$A$1:$K$69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<sst xmlns="http://schemas.openxmlformats.org/spreadsheetml/2006/main" count="78" uniqueCount="77">
  <si>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</si>
  <si>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</si>
  <si>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</si>
  <si>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</si>
  <si>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</si>
  <si>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</si>
  <si>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</si>
  <si>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</si>
  <si>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</si>
  <si>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</si>
  <si>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</si>
  <si>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</si>
  <si>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</si>
  <si>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</si>
  <si>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</si>
  <si>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</si>
  <si>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</si>
  <si>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</si>
  <si>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</si>
  <si>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</si>
  <si>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</si>
  <si>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</si>
  <si>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</si>
  <si>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</si>
  <si>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</si>
  <si>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</si>
  <si>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</si>
  <si>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</si>
  <si>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</si>
  <si>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</si>
  <si>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</si>
  <si>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</si>
  <si>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</si>
  <si>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</si>
  <si>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</si>
  <si>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</si>
  <si>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</si>
  <si>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</si>
  <si>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</si>
  <si>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</si>
  <si>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</si>
  <si>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</si>
  <si>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</si>
  <si>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</si>
  <si>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</si>
  <si>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</si>
  <si>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</si>
  <si>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</si>
  <si>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</si>
  <si>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</si>
  <si>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</si>
  <si>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</si>
  <si>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</si>
  <si>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</si>
  <si>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</si>
  <si>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</si>
  <si>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</si>
  <si>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</si>
  <si>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</si>
  <si>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</si>
  <si>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</si>
  <si>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</si>
  <si>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</si>
  <si>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</si>
  <si>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</si>
  <si>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13/09/22 - VENCIMENTO 20/09/22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</si>
  <si>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</si>
  <si>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</si>
  <si>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</si>
  <si>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</si>
  <si>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</si>
  <si>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</si>
  <si>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</si>
  <si>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</si>
  <si>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5.2.11. Remuneração da Implantação de Wi-Fi</t>
  </si>
  <si>
    <t>5.3. Revisão de Remuneração pelo Transporte Coletivo ¹</t>
  </si>
  <si>
    <t>¹ Revisão remuneração equipamentos embarcados Wi-FI, período de set/21 a abr/22.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</si>
</sst>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0" fontId="32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48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9" t="s">
        <v>58</v>
      </c>
      <c r="C5" s="49" t="s">
        <v>44</v>
      </c>
      <c r="D5" s="50" t="s">
        <v>59</v>
      </c>
      <c r="E5" s="50" t="s">
        <v>60</v>
      </c>
      <c r="F5" s="50" t="s">
        <v>61</v>
      </c>
      <c r="G5" s="49" t="s">
        <v>62</v>
      </c>
      <c r="H5" s="50" t="s">
        <v>59</v>
      </c>
      <c r="I5" s="49" t="s">
        <v>43</v>
      </c>
      <c r="J5" s="49" t="s">
        <v>63</v>
      </c>
      <c r="K5" s="58"/>
    </row>
    <row r="6" spans="1:11" ht="18.75" customHeight="1">
      <c r="A6" s="58"/>
      <c r="B6" s="48" t="s">
        <v>42</v>
      </c>
      <c r="C6" s="48" t="s">
        <v>41</v>
      </c>
      <c r="D6" s="48" t="s">
        <v>40</v>
      </c>
      <c r="E6" s="48" t="s">
        <v>39</v>
      </c>
      <c r="F6" s="48" t="s">
        <v>38</v>
      </c>
      <c r="G6" s="48" t="s">
        <v>37</v>
      </c>
      <c r="H6" s="48" t="s">
        <v>36</v>
      </c>
      <c r="I6" s="48" t="s">
        <v>35</v>
      </c>
      <c r="J6" s="48" t="s">
        <v>34</v>
      </c>
      <c r="K6" s="58"/>
    </row>
    <row r="7" spans="1:14" ht="16.5" customHeight="1">
      <c r="A7" s="13" t="s">
        <v>33</v>
      </c>
      <c r="B7" s="47">
        <f aca="true" t="shared" si="0" ref="B7:K7">B8+B11</f>
        <v>333074</v>
      </c>
      <c r="C7" s="47">
        <f t="shared" si="0"/>
        <v>271229</v>
      </c>
      <c r="D7" s="47">
        <f t="shared" si="0"/>
        <v>324114</v>
      </c>
      <c r="E7" s="47">
        <f t="shared" si="0"/>
        <v>177407</v>
      </c>
      <c r="F7" s="47">
        <f t="shared" si="0"/>
        <v>230219</v>
      </c>
      <c r="G7" s="47">
        <f t="shared" si="0"/>
        <v>224479</v>
      </c>
      <c r="H7" s="47">
        <f t="shared" si="0"/>
        <v>265519</v>
      </c>
      <c r="I7" s="47">
        <f t="shared" si="0"/>
        <v>377092</v>
      </c>
      <c r="J7" s="47">
        <f t="shared" si="0"/>
        <v>120305</v>
      </c>
      <c r="K7" s="47">
        <f t="shared" si="0"/>
        <v>2323438</v>
      </c>
      <c r="L7" s="46"/>
      <c r="M7"/>
      <c r="N7"/>
    </row>
    <row r="8" spans="1:14" ht="16.5" customHeight="1">
      <c r="A8" s="44" t="s">
        <v>32</v>
      </c>
      <c r="B8" s="45">
        <f aca="true" t="shared" si="1" ref="B8:J8">+B9+B10</f>
        <v>17042</v>
      </c>
      <c r="C8" s="45">
        <f t="shared" si="1"/>
        <v>17501</v>
      </c>
      <c r="D8" s="45">
        <f t="shared" si="1"/>
        <v>15937</v>
      </c>
      <c r="E8" s="45">
        <f t="shared" si="1"/>
        <v>11420</v>
      </c>
      <c r="F8" s="45">
        <f t="shared" si="1"/>
        <v>12501</v>
      </c>
      <c r="G8" s="45">
        <f t="shared" si="1"/>
        <v>6238</v>
      </c>
      <c r="H8" s="45">
        <f t="shared" si="1"/>
        <v>5866</v>
      </c>
      <c r="I8" s="45">
        <f t="shared" si="1"/>
        <v>18660</v>
      </c>
      <c r="J8" s="45">
        <f t="shared" si="1"/>
        <v>3889</v>
      </c>
      <c r="K8" s="38">
        <f>SUM(B8:J8)</f>
        <v>109054</v>
      </c>
      <c r="L8"/>
      <c r="M8"/>
      <c r="N8"/>
    </row>
    <row r="9" spans="1:14" ht="16.5" customHeight="1">
      <c r="A9" s="22" t="s">
        <v>31</v>
      </c>
      <c r="B9" s="45">
        <v>16986</v>
      </c>
      <c r="C9" s="45">
        <v>17494</v>
      </c>
      <c r="D9" s="45">
        <v>15932</v>
      </c>
      <c r="E9" s="45">
        <v>11298</v>
      </c>
      <c r="F9" s="45">
        <v>12495</v>
      </c>
      <c r="G9" s="45">
        <v>6237</v>
      </c>
      <c r="H9" s="45">
        <v>5866</v>
      </c>
      <c r="I9" s="45">
        <v>18554</v>
      </c>
      <c r="J9" s="45">
        <v>3889</v>
      </c>
      <c r="K9" s="38">
        <f>SUM(B9:J9)</f>
        <v>108751</v>
      </c>
      <c r="L9"/>
      <c r="M9"/>
      <c r="N9"/>
    </row>
    <row r="10" spans="1:14" ht="16.5" customHeight="1">
      <c r="A10" s="22" t="s">
        <v>30</v>
      </c>
      <c r="B10" s="45">
        <v>56</v>
      </c>
      <c r="C10" s="45">
        <v>7</v>
      </c>
      <c r="D10" s="45">
        <v>5</v>
      </c>
      <c r="E10" s="45">
        <v>122</v>
      </c>
      <c r="F10" s="45">
        <v>6</v>
      </c>
      <c r="G10" s="45">
        <v>1</v>
      </c>
      <c r="H10" s="45">
        <v>0</v>
      </c>
      <c r="I10" s="45">
        <v>106</v>
      </c>
      <c r="J10" s="45">
        <v>0</v>
      </c>
      <c r="K10" s="38">
        <f>SUM(B10:J10)</f>
        <v>303</v>
      </c>
      <c r="L10"/>
      <c r="M10"/>
      <c r="N10"/>
    </row>
    <row r="11" spans="1:14" ht="16.5" customHeight="1">
      <c r="A11" s="44" t="s">
        <v>29</v>
      </c>
      <c r="B11" s="43">
        <v>316032</v>
      </c>
      <c r="C11" s="43">
        <v>253728</v>
      </c>
      <c r="D11" s="43">
        <v>308177</v>
      </c>
      <c r="E11" s="43">
        <v>165987</v>
      </c>
      <c r="F11" s="43">
        <v>217718</v>
      </c>
      <c r="G11" s="43">
        <v>218241</v>
      </c>
      <c r="H11" s="43">
        <v>259653</v>
      </c>
      <c r="I11" s="43">
        <v>358432</v>
      </c>
      <c r="J11" s="43">
        <v>116416</v>
      </c>
      <c r="K11" s="38">
        <f>SUM(B11:J11)</f>
        <v>2214384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28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69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27</v>
      </c>
      <c r="B16" s="39">
        <v>1.143945989495181</v>
      </c>
      <c r="C16" s="39">
        <v>1.210689235560581</v>
      </c>
      <c r="D16" s="39">
        <v>1.110132214547631</v>
      </c>
      <c r="E16" s="39">
        <v>1.433293838003797</v>
      </c>
      <c r="F16" s="39">
        <v>1.068278063080718</v>
      </c>
      <c r="G16" s="39">
        <v>1.186682170039191</v>
      </c>
      <c r="H16" s="39">
        <v>1.135012042118264</v>
      </c>
      <c r="I16" s="39">
        <v>1.10446228303445</v>
      </c>
      <c r="J16" s="39">
        <v>1.08254123872492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70</v>
      </c>
      <c r="B18" s="36">
        <f>SUM(B19:B27)</f>
        <v>1766455.34</v>
      </c>
      <c r="C18" s="36">
        <f aca="true" t="shared" si="2" ref="C18:J18">SUM(C19:C27)</f>
        <v>1680100.5599999998</v>
      </c>
      <c r="D18" s="36">
        <f t="shared" si="2"/>
        <v>2032848.27</v>
      </c>
      <c r="E18" s="36">
        <f t="shared" si="2"/>
        <v>1250516.5999999999</v>
      </c>
      <c r="F18" s="36">
        <f t="shared" si="2"/>
        <v>1281632.2600000005</v>
      </c>
      <c r="G18" s="36">
        <f t="shared" si="2"/>
        <v>1392940.0200000003</v>
      </c>
      <c r="H18" s="36">
        <f t="shared" si="2"/>
        <v>1266452.8199999998</v>
      </c>
      <c r="I18" s="36">
        <f t="shared" si="2"/>
        <v>1782801.68</v>
      </c>
      <c r="J18" s="36">
        <f t="shared" si="2"/>
        <v>617651.5499999999</v>
      </c>
      <c r="K18" s="36">
        <f>SUM(B18:J18)</f>
        <v>13071399.100000001</v>
      </c>
      <c r="L18"/>
      <c r="M18"/>
      <c r="N18"/>
    </row>
    <row r="19" spans="1:14" ht="16.5" customHeight="1">
      <c r="A19" s="35" t="s">
        <v>26</v>
      </c>
      <c r="B19" s="61">
        <f>ROUND((B13+B14)*B7,2)</f>
        <v>1495868.64</v>
      </c>
      <c r="C19" s="61">
        <f aca="true" t="shared" si="3" ref="C19:J19">ROUND((C13+C14)*C7,2)</f>
        <v>1338216.76</v>
      </c>
      <c r="D19" s="61">
        <f t="shared" si="3"/>
        <v>1772741.52</v>
      </c>
      <c r="E19" s="61">
        <f t="shared" si="3"/>
        <v>843641.25</v>
      </c>
      <c r="F19" s="61">
        <f t="shared" si="3"/>
        <v>1158554.1</v>
      </c>
      <c r="G19" s="61">
        <f t="shared" si="3"/>
        <v>1141116.55</v>
      </c>
      <c r="H19" s="61">
        <f t="shared" si="3"/>
        <v>1074688.15</v>
      </c>
      <c r="I19" s="61">
        <f t="shared" si="3"/>
        <v>1541740.64</v>
      </c>
      <c r="J19" s="61">
        <f t="shared" si="3"/>
        <v>556554.99</v>
      </c>
      <c r="K19" s="30">
        <f>SUM(B19:J19)</f>
        <v>10923122.6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215324.29</v>
      </c>
      <c r="C20" s="30">
        <f t="shared" si="4"/>
        <v>281947.87</v>
      </c>
      <c r="D20" s="30">
        <f t="shared" si="4"/>
        <v>195235.95</v>
      </c>
      <c r="E20" s="30">
        <f t="shared" si="4"/>
        <v>365544.56</v>
      </c>
      <c r="F20" s="30">
        <f t="shared" si="4"/>
        <v>79103.83</v>
      </c>
      <c r="G20" s="30">
        <f t="shared" si="4"/>
        <v>213026.11</v>
      </c>
      <c r="H20" s="30">
        <f t="shared" si="4"/>
        <v>145095.84</v>
      </c>
      <c r="I20" s="30">
        <f t="shared" si="4"/>
        <v>161053.75</v>
      </c>
      <c r="J20" s="30">
        <f t="shared" si="4"/>
        <v>45938.74</v>
      </c>
      <c r="K20" s="30">
        <f aca="true" t="shared" si="5" ref="K20:K26">SUM(B20:J20)</f>
        <v>1702270.9400000004</v>
      </c>
      <c r="L20"/>
      <c r="M20"/>
      <c r="N20"/>
    </row>
    <row r="21" spans="1:14" ht="16.5" customHeight="1">
      <c r="A21" s="18" t="s">
        <v>24</v>
      </c>
      <c r="B21" s="30">
        <v>50865.11</v>
      </c>
      <c r="C21" s="30">
        <v>53941.93</v>
      </c>
      <c r="D21" s="30">
        <v>56595.25</v>
      </c>
      <c r="E21" s="30">
        <v>36010.94</v>
      </c>
      <c r="F21" s="30">
        <v>40365.09</v>
      </c>
      <c r="G21" s="30">
        <v>35014.61</v>
      </c>
      <c r="H21" s="30">
        <v>41189.93</v>
      </c>
      <c r="I21" s="30">
        <v>73763.56</v>
      </c>
      <c r="J21" s="30">
        <v>19302.49</v>
      </c>
      <c r="K21" s="30">
        <f t="shared" si="5"/>
        <v>407048.91</v>
      </c>
      <c r="L21"/>
      <c r="M21"/>
      <c r="N21"/>
    </row>
    <row r="22" spans="1:14" ht="16.5" customHeight="1">
      <c r="A22" s="18" t="s">
        <v>23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71</v>
      </c>
      <c r="B24" s="30">
        <v>1370.25</v>
      </c>
      <c r="C24" s="30">
        <v>1302.95</v>
      </c>
      <c r="D24" s="30">
        <v>1574.85</v>
      </c>
      <c r="E24" s="30">
        <v>969.14</v>
      </c>
      <c r="F24" s="30">
        <v>993.37</v>
      </c>
      <c r="G24" s="30">
        <v>1079.51</v>
      </c>
      <c r="H24" s="30">
        <v>982.6</v>
      </c>
      <c r="I24" s="30">
        <v>1381.02</v>
      </c>
      <c r="J24" s="30">
        <v>479.19</v>
      </c>
      <c r="K24" s="30">
        <f t="shared" si="5"/>
        <v>10132.880000000001</v>
      </c>
      <c r="L24"/>
      <c r="M24"/>
      <c r="N24"/>
    </row>
    <row r="25" spans="1:14" ht="16.5" customHeight="1">
      <c r="A25" s="62" t="s">
        <v>72</v>
      </c>
      <c r="B25" s="30">
        <v>888.56</v>
      </c>
      <c r="C25" s="30">
        <v>817.04</v>
      </c>
      <c r="D25" s="30">
        <v>984.92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6516.34</v>
      </c>
      <c r="L25"/>
      <c r="M25"/>
      <c r="N25"/>
    </row>
    <row r="26" spans="1:14" ht="16.5" customHeight="1">
      <c r="A26" s="62" t="s">
        <v>73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+B30+B35+B48</f>
        <v>-199410.38225806452</v>
      </c>
      <c r="C29" s="30">
        <f t="shared" si="6"/>
        <v>-90791.84000000001</v>
      </c>
      <c r="D29" s="30">
        <f t="shared" si="6"/>
        <v>1184897.7800000003</v>
      </c>
      <c r="E29" s="30">
        <f t="shared" si="6"/>
        <v>-170997.62</v>
      </c>
      <c r="F29" s="30">
        <f t="shared" si="6"/>
        <v>-13873.370000000024</v>
      </c>
      <c r="G29" s="30">
        <f t="shared" si="6"/>
        <v>-187323.24999999997</v>
      </c>
      <c r="H29" s="30">
        <f t="shared" si="6"/>
        <v>878043.88</v>
      </c>
      <c r="I29" s="30">
        <f t="shared" si="6"/>
        <v>-104253.58654838707</v>
      </c>
      <c r="J29" s="30">
        <f t="shared" si="6"/>
        <v>297706.34</v>
      </c>
      <c r="K29" s="30">
        <f aca="true" t="shared" si="7" ref="K29:K37">SUM(B29:J29)</f>
        <v>1593997.9511935487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-212274.74</v>
      </c>
      <c r="C30" s="30">
        <f t="shared" si="8"/>
        <v>-83546.6</v>
      </c>
      <c r="D30" s="30">
        <f t="shared" si="8"/>
        <v>-106216.53</v>
      </c>
      <c r="E30" s="30">
        <f t="shared" si="8"/>
        <v>-171745.9</v>
      </c>
      <c r="F30" s="30">
        <f t="shared" si="8"/>
        <v>-54978</v>
      </c>
      <c r="G30" s="30">
        <f t="shared" si="8"/>
        <v>-189275.28</v>
      </c>
      <c r="H30" s="30">
        <f t="shared" si="8"/>
        <v>-52492.25</v>
      </c>
      <c r="I30" s="30">
        <f t="shared" si="8"/>
        <v>-123276.24</v>
      </c>
      <c r="J30" s="30">
        <f t="shared" si="8"/>
        <v>-29957.269999999997</v>
      </c>
      <c r="K30" s="30">
        <f t="shared" si="7"/>
        <v>-1023762.81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-74738.4</v>
      </c>
      <c r="C31" s="30">
        <f aca="true" t="shared" si="9" ref="C31:J31">-ROUND((C9)*$E$3,2)</f>
        <v>-76973.6</v>
      </c>
      <c r="D31" s="30">
        <f t="shared" si="9"/>
        <v>-70100.8</v>
      </c>
      <c r="E31" s="30">
        <f t="shared" si="9"/>
        <v>-49711.2</v>
      </c>
      <c r="F31" s="30">
        <f t="shared" si="9"/>
        <v>-54978</v>
      </c>
      <c r="G31" s="30">
        <f t="shared" si="9"/>
        <v>-27442.8</v>
      </c>
      <c r="H31" s="30">
        <f t="shared" si="9"/>
        <v>-25810.4</v>
      </c>
      <c r="I31" s="30">
        <f t="shared" si="9"/>
        <v>-81637.6</v>
      </c>
      <c r="J31" s="30">
        <f t="shared" si="9"/>
        <v>-17111.6</v>
      </c>
      <c r="K31" s="30">
        <f t="shared" si="7"/>
        <v>-478504.4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-137536.34</v>
      </c>
      <c r="C34" s="30">
        <v>-6573</v>
      </c>
      <c r="D34" s="30">
        <v>-36115.73</v>
      </c>
      <c r="E34" s="30">
        <v>-122034.7</v>
      </c>
      <c r="F34" s="26">
        <v>0</v>
      </c>
      <c r="G34" s="30">
        <v>-161832.48</v>
      </c>
      <c r="H34" s="30">
        <v>-26681.85</v>
      </c>
      <c r="I34" s="30">
        <v>-41638.64</v>
      </c>
      <c r="J34" s="30">
        <v>-12845.67</v>
      </c>
      <c r="K34" s="30">
        <f t="shared" si="7"/>
        <v>-545258.41</v>
      </c>
      <c r="L34"/>
      <c r="M34"/>
      <c r="N34"/>
    </row>
    <row r="35" spans="1:14" s="23" customFormat="1" ht="16.5" customHeight="1">
      <c r="A35" s="18" t="s">
        <v>16</v>
      </c>
      <c r="B35" s="27">
        <f>SUM(B36:B46)</f>
        <v>-89752.68225806451</v>
      </c>
      <c r="C35" s="27">
        <f aca="true" t="shared" si="10" ref="C35:J35">SUM(C36:C46)</f>
        <v>-7245.24</v>
      </c>
      <c r="D35" s="27">
        <f t="shared" si="10"/>
        <v>1291114.3100000003</v>
      </c>
      <c r="E35" s="27">
        <f t="shared" si="10"/>
        <v>-33616.94</v>
      </c>
      <c r="F35" s="27">
        <f t="shared" si="10"/>
        <v>-212912.54</v>
      </c>
      <c r="G35" s="27">
        <f t="shared" si="10"/>
        <v>-40567.56999999999</v>
      </c>
      <c r="H35" s="27">
        <f t="shared" si="10"/>
        <v>930536.13</v>
      </c>
      <c r="I35" s="27">
        <f t="shared" si="10"/>
        <v>-316514.6765483871</v>
      </c>
      <c r="J35" s="27">
        <f t="shared" si="10"/>
        <v>250694.96000000002</v>
      </c>
      <c r="K35" s="30">
        <f t="shared" si="7"/>
        <v>1771735.7511935486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27">
        <v>2889000</v>
      </c>
      <c r="E43" s="17">
        <v>0</v>
      </c>
      <c r="F43" s="17">
        <v>0</v>
      </c>
      <c r="G43" s="17">
        <v>0</v>
      </c>
      <c r="H43" s="27">
        <v>1908000</v>
      </c>
      <c r="I43" s="17">
        <v>0</v>
      </c>
      <c r="J43" s="27">
        <v>841500</v>
      </c>
      <c r="K43" s="30">
        <f>SUM(B43:J43)</f>
        <v>5638500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27">
        <v>-1566000</v>
      </c>
      <c r="E44" s="17">
        <v>0</v>
      </c>
      <c r="F44" s="17">
        <v>0</v>
      </c>
      <c r="G44" s="17">
        <v>0</v>
      </c>
      <c r="H44" s="27">
        <v>-972000</v>
      </c>
      <c r="I44" s="17">
        <v>0</v>
      </c>
      <c r="J44" s="27">
        <v>-517500</v>
      </c>
      <c r="K44" s="30">
        <f>SUM(B44:J44)</f>
        <v>-3055500</v>
      </c>
      <c r="L44" s="24"/>
      <c r="M44"/>
      <c r="N44"/>
    </row>
    <row r="45" spans="1:14" s="23" customFormat="1" ht="16.5" customHeight="1">
      <c r="A45" s="25" t="s">
        <v>68</v>
      </c>
      <c r="B45" s="27">
        <v>-7619.47</v>
      </c>
      <c r="C45" s="27">
        <v>-7245.24</v>
      </c>
      <c r="D45" s="27">
        <v>-8757.16</v>
      </c>
      <c r="E45" s="27">
        <v>-5389.02</v>
      </c>
      <c r="F45" s="27">
        <v>-5523.74</v>
      </c>
      <c r="G45" s="27">
        <v>-6002.77</v>
      </c>
      <c r="H45" s="27">
        <v>-5463.87</v>
      </c>
      <c r="I45" s="27">
        <v>-7679.35</v>
      </c>
      <c r="J45" s="27">
        <v>-2664.57</v>
      </c>
      <c r="K45" s="30">
        <f>SUM(B45:J45)</f>
        <v>-56345.189999999995</v>
      </c>
      <c r="L45" s="24"/>
      <c r="M45"/>
      <c r="N45"/>
    </row>
    <row r="46" spans="1:14" s="23" customFormat="1" ht="16.5" customHeight="1">
      <c r="A46" s="22" t="s">
        <v>74</v>
      </c>
      <c r="B46" s="27">
        <v>-82133.21225806451</v>
      </c>
      <c r="C46" s="17">
        <v>0</v>
      </c>
      <c r="D46" s="17">
        <v>0</v>
      </c>
      <c r="E46" s="27">
        <v>-28227.920000000006</v>
      </c>
      <c r="F46" s="27">
        <v>-207388.80000000002</v>
      </c>
      <c r="G46" s="27">
        <v>-34564.799999999996</v>
      </c>
      <c r="H46" s="17">
        <v>0</v>
      </c>
      <c r="I46" s="27">
        <v>-308835.3265483871</v>
      </c>
      <c r="J46" s="27">
        <v>-63944.880000000005</v>
      </c>
      <c r="K46" s="30">
        <f>SUM(B46:J46)</f>
        <v>-725094.9388064516</v>
      </c>
      <c r="L46" s="24"/>
      <c r="M46"/>
      <c r="N46"/>
    </row>
    <row r="47" spans="1:12" ht="12" customHeight="1">
      <c r="A47" s="22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/>
      <c r="L47" s="21"/>
    </row>
    <row r="48" spans="1:14" ht="16.5" customHeight="1">
      <c r="A48" s="18" t="s">
        <v>75</v>
      </c>
      <c r="B48" s="27">
        <v>102617.04</v>
      </c>
      <c r="C48" s="17">
        <v>0</v>
      </c>
      <c r="D48" s="17">
        <v>0</v>
      </c>
      <c r="E48" s="27">
        <v>34365.22</v>
      </c>
      <c r="F48" s="27">
        <v>254017.17</v>
      </c>
      <c r="G48" s="27">
        <v>42519.6</v>
      </c>
      <c r="H48" s="17">
        <v>0</v>
      </c>
      <c r="I48" s="27">
        <v>335537.33</v>
      </c>
      <c r="J48" s="27">
        <v>76968.65</v>
      </c>
      <c r="K48" s="27">
        <f>SUM(B48:J48)</f>
        <v>846025.0100000001</v>
      </c>
      <c r="L48" s="21"/>
      <c r="M48"/>
      <c r="N48"/>
    </row>
    <row r="49" spans="1:12" ht="12" customHeight="1">
      <c r="A49" s="18"/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20"/>
      <c r="L49" s="9"/>
    </row>
    <row r="50" spans="1:12" ht="16.5" customHeight="1">
      <c r="A50" s="16" t="s">
        <v>8</v>
      </c>
      <c r="B50" s="27">
        <f>IF(B18+B29+B51&lt;0,0,B18+B29+B51)</f>
        <v>1567044.9577419355</v>
      </c>
      <c r="C50" s="27">
        <f>IF(C18+C29+C51&lt;0,0,C18+C29+C51)</f>
        <v>1589308.7199999997</v>
      </c>
      <c r="D50" s="27">
        <f>IF(D18+D29+D51&lt;0,0,D18+D29+D51)</f>
        <v>3217746.0500000003</v>
      </c>
      <c r="E50" s="27">
        <f>IF(E18+E29+E51&lt;0,0,E18+E29+E51)</f>
        <v>1079518.98</v>
      </c>
      <c r="F50" s="27">
        <f>IF(F18+F29+F51&lt;0,0,F18+F29+F51)</f>
        <v>1267758.8900000004</v>
      </c>
      <c r="G50" s="27">
        <f>IF(G18+G29+G51&lt;0,0,G18+G29+G51)</f>
        <v>1205616.7700000003</v>
      </c>
      <c r="H50" s="27">
        <f>IF(H18+H29+H51&lt;0,0,H18+H29+H51)</f>
        <v>2144496.6999999997</v>
      </c>
      <c r="I50" s="27">
        <f>IF(I18+I29+I51&lt;0,0,I18+I29+I51)</f>
        <v>1678548.0934516129</v>
      </c>
      <c r="J50" s="27">
        <f>IF(J18+J29+J51&lt;0,0,J18+J29+J51)</f>
        <v>915357.8899999999</v>
      </c>
      <c r="K50" s="20">
        <f>SUM(B50:J50)</f>
        <v>14665397.05119355</v>
      </c>
      <c r="L50" s="55"/>
    </row>
    <row r="51" spans="1:13" ht="16.5" customHeight="1">
      <c r="A51" s="18" t="s">
        <v>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f>SUM(B51:J51)</f>
        <v>0</v>
      </c>
      <c r="M51" s="19"/>
    </row>
    <row r="52" spans="1:14" ht="16.5" customHeight="1">
      <c r="A52" s="18" t="s">
        <v>6</v>
      </c>
      <c r="B52" s="27">
        <f>IF(B18+B29+B51&gt;0,0,B18+B29+B51)</f>
        <v>0</v>
      </c>
      <c r="C52" s="27">
        <f>IF(C18+C29+C51&gt;0,0,C18+C29+C51)</f>
        <v>0</v>
      </c>
      <c r="D52" s="27">
        <f>IF(D18+D29+D51&gt;0,0,D18+D29+D51)</f>
        <v>0</v>
      </c>
      <c r="E52" s="27">
        <f>IF(E18+E29+E51&gt;0,0,E18+E29+E51)</f>
        <v>0</v>
      </c>
      <c r="F52" s="27">
        <f>IF(F18+F29+F51&gt;0,0,F18+F29+F51)</f>
        <v>0</v>
      </c>
      <c r="G52" s="27">
        <f>IF(G18+G29+G51&gt;0,0,G18+G29+G51)</f>
        <v>0</v>
      </c>
      <c r="H52" s="27">
        <f>IF(H18+H29+H51&gt;0,0,H18+H29+H51)</f>
        <v>0</v>
      </c>
      <c r="I52" s="27">
        <f>IF(I18+I29+I51&gt;0,0,I18+I29+I51)</f>
        <v>0</v>
      </c>
      <c r="J52" s="27">
        <f>IF(J18+J29+J51&gt;0,0,J18+J29+J51)</f>
        <v>0</v>
      </c>
      <c r="K52" s="17">
        <f>SUM(B52:J52)</f>
        <v>0</v>
      </c>
      <c r="L52"/>
      <c r="M52"/>
      <c r="N52"/>
    </row>
    <row r="53" spans="1:11" ht="12" customHeight="1">
      <c r="A53" s="16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" customHeight="1">
      <c r="A55" s="13"/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/>
    </row>
    <row r="56" spans="1:12" ht="16.5" customHeight="1">
      <c r="A56" s="11" t="s">
        <v>5</v>
      </c>
      <c r="B56" s="10">
        <f aca="true" t="shared" si="11" ref="B56:J56">SUM(B57:B68)</f>
        <v>1567044.96</v>
      </c>
      <c r="C56" s="10">
        <f t="shared" si="11"/>
        <v>1589308.72</v>
      </c>
      <c r="D56" s="10">
        <f t="shared" si="11"/>
        <v>3217746.06</v>
      </c>
      <c r="E56" s="10">
        <f t="shared" si="11"/>
        <v>1079518.97</v>
      </c>
      <c r="F56" s="10">
        <f t="shared" si="11"/>
        <v>1267758.89</v>
      </c>
      <c r="G56" s="10">
        <f t="shared" si="11"/>
        <v>1205616.78</v>
      </c>
      <c r="H56" s="10">
        <f t="shared" si="11"/>
        <v>2144496.71</v>
      </c>
      <c r="I56" s="10">
        <f>SUM(I57:I69)</f>
        <v>1678548.0999999999</v>
      </c>
      <c r="J56" s="10">
        <f t="shared" si="11"/>
        <v>915357.89</v>
      </c>
      <c r="K56" s="5">
        <f>SUM(K57:K69)</f>
        <v>14665397.080000002</v>
      </c>
      <c r="L56" s="9"/>
    </row>
    <row r="57" spans="1:11" ht="16.5" customHeight="1">
      <c r="A57" s="7" t="s">
        <v>56</v>
      </c>
      <c r="B57" s="8">
        <v>1354128.21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aca="true" t="shared" si="12" ref="K57:K68">SUM(B57:J57)</f>
        <v>1354128.21</v>
      </c>
    </row>
    <row r="58" spans="1:11" ht="16.5" customHeight="1">
      <c r="A58" s="7" t="s">
        <v>57</v>
      </c>
      <c r="B58" s="8">
        <v>212916.75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212916.75</v>
      </c>
    </row>
    <row r="59" spans="1:11" ht="16.5" customHeight="1">
      <c r="A59" s="7" t="s">
        <v>4</v>
      </c>
      <c r="B59" s="6">
        <v>0</v>
      </c>
      <c r="C59" s="8">
        <v>1589308.72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1589308.72</v>
      </c>
    </row>
    <row r="60" spans="1:11" ht="16.5" customHeight="1">
      <c r="A60" s="7" t="s">
        <v>3</v>
      </c>
      <c r="B60" s="6">
        <v>0</v>
      </c>
      <c r="C60" s="6">
        <v>0</v>
      </c>
      <c r="D60" s="8">
        <v>3217746.06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3217746.06</v>
      </c>
    </row>
    <row r="61" spans="1:11" ht="16.5" customHeight="1">
      <c r="A61" s="7" t="s">
        <v>2</v>
      </c>
      <c r="B61" s="6">
        <v>0</v>
      </c>
      <c r="C61" s="6">
        <v>0</v>
      </c>
      <c r="D61" s="6">
        <v>0</v>
      </c>
      <c r="E61" s="8">
        <v>1079518.97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1079518.97</v>
      </c>
    </row>
    <row r="62" spans="1:11" ht="16.5" customHeight="1">
      <c r="A62" s="7" t="s">
        <v>1</v>
      </c>
      <c r="B62" s="6">
        <v>0</v>
      </c>
      <c r="C62" s="6">
        <v>0</v>
      </c>
      <c r="D62" s="6">
        <v>0</v>
      </c>
      <c r="E62" s="6">
        <v>0</v>
      </c>
      <c r="F62" s="8">
        <v>1267758.89</v>
      </c>
      <c r="G62" s="6">
        <v>0</v>
      </c>
      <c r="H62" s="6">
        <v>0</v>
      </c>
      <c r="I62" s="6">
        <v>0</v>
      </c>
      <c r="J62" s="6">
        <v>0</v>
      </c>
      <c r="K62" s="5">
        <f t="shared" si="12"/>
        <v>1267758.89</v>
      </c>
    </row>
    <row r="63" spans="1:11" ht="16.5" customHeight="1">
      <c r="A63" s="7" t="s">
        <v>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8">
        <v>1205616.78</v>
      </c>
      <c r="H63" s="6">
        <v>0</v>
      </c>
      <c r="I63" s="6">
        <v>0</v>
      </c>
      <c r="J63" s="6">
        <v>0</v>
      </c>
      <c r="K63" s="5">
        <f t="shared" si="12"/>
        <v>1205616.78</v>
      </c>
    </row>
    <row r="64" spans="1:11" ht="16.5" customHeight="1">
      <c r="A64" s="7" t="s">
        <v>49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8">
        <v>2144496.71</v>
      </c>
      <c r="I64" s="6">
        <v>0</v>
      </c>
      <c r="J64" s="6">
        <v>0</v>
      </c>
      <c r="K64" s="5">
        <f t="shared" si="12"/>
        <v>2144496.71</v>
      </c>
    </row>
    <row r="65" spans="1:11" ht="16.5" customHeight="1">
      <c r="A65" s="7" t="s">
        <v>50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2"/>
        <v>0</v>
      </c>
    </row>
    <row r="66" spans="1:11" ht="16.5" customHeight="1">
      <c r="A66" s="7" t="s">
        <v>51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627070.46</v>
      </c>
      <c r="J66" s="6">
        <v>0</v>
      </c>
      <c r="K66" s="5">
        <f t="shared" si="12"/>
        <v>627070.46</v>
      </c>
    </row>
    <row r="67" spans="1:11" ht="16.5" customHeight="1">
      <c r="A67" s="7" t="s">
        <v>52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1051477.64</v>
      </c>
      <c r="J67" s="6">
        <v>0</v>
      </c>
      <c r="K67" s="5">
        <f t="shared" si="12"/>
        <v>1051477.64</v>
      </c>
    </row>
    <row r="68" spans="1:11" ht="16.5" customHeight="1">
      <c r="A68" s="7" t="s">
        <v>53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915357.89</v>
      </c>
      <c r="K68" s="5">
        <f t="shared" si="12"/>
        <v>915357.89</v>
      </c>
    </row>
    <row r="69" spans="1:11" ht="18" customHeight="1">
      <c r="A69" s="4" t="s">
        <v>64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2">
        <f>SUM(B69:J69)</f>
        <v>0</v>
      </c>
    </row>
    <row r="70" ht="18" customHeight="1">
      <c r="A70" s="63" t="s">
        <v>76</v>
      </c>
    </row>
    <row r="71" ht="18" customHeight="1"/>
    <row r="72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2022-09-21T17:44:44Z</dcterms:modified>
  <cp:category/>
  <cp:version/>
  <cp:contentType/>
  <cp:contentStatus/>
</cp:coreProperties>
</file>