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<sst xmlns="http://schemas.openxmlformats.org/spreadsheetml/2006/main" count="77" uniqueCount="76">
  <si>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</si>
  <si>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</si>
  <si>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</si>
  <si>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</si>
  <si>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</si>
  <si>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</si>
  <si>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</si>
  <si>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</si>
  <si>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</si>
  <si>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</si>
  <si>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</si>
  <si>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</si>
  <si>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</si>
  <si>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</si>
  <si>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</si>
  <si>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</si>
  <si>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</si>
  <si>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</si>
  <si>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</si>
  <si>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</si>
  <si>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</si>
  <si>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</si>
  <si>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</si>
  <si>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</si>
  <si>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</si>
  <si>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</si>
  <si>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</si>
  <si>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</si>
  <si>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</si>
  <si>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</si>
  <si>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</si>
  <si>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</si>
  <si>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</si>
  <si>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</si>
  <si>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</si>
  <si>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</si>
  <si>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</si>
  <si>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</si>
  <si>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</si>
  <si>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</si>
  <si>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</si>
  <si>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</si>
  <si>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</si>
  <si>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</si>
  <si>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</si>
  <si>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</si>
  <si>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</si>
  <si>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</si>
  <si>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</si>
  <si>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</si>
  <si>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</si>
  <si>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</si>
  <si>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</si>
  <si>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</si>
  <si>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</si>
  <si>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</si>
  <si>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</si>
  <si>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</si>
  <si>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</si>
  <si>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</si>
  <si>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</si>
  <si>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</si>
  <si>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</si>
  <si>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</si>
  <si>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</si>
  <si>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12/09/22 - VENCIMENTO 19/09/22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</si>
  <si>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</si>
  <si>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</si>
  <si>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</si>
  <si>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</si>
  <si>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</si>
  <si>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</si>
  <si>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</si>
  <si>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</si>
  <si>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5.3. Revisão de Remuneração pelo Transporte Coletivo ¹</t>
  </si>
  <si>
    <t>¹ Valores da oitava parcela da revisão do período de maio a dezembro/2021, referente ao reajuste de 2021, conforme previsto na cláusula segunda, item 2.2, subitem C, do termo de aditamento assinado em 30/09/2021.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</si>
</sst>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2"/>
    </xf>
    <xf numFmtId="0" fontId="46" fillId="0" borderId="0" xfId="0" applyFont="1" applyFill="1" applyAlignment="1">
      <alignment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48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9" t="s">
        <v>58</v>
      </c>
      <c r="C5" s="49" t="s">
        <v>44</v>
      </c>
      <c r="D5" s="50" t="s">
        <v>59</v>
      </c>
      <c r="E5" s="50" t="s">
        <v>60</v>
      </c>
      <c r="F5" s="50" t="s">
        <v>61</v>
      </c>
      <c r="G5" s="49" t="s">
        <v>62</v>
      </c>
      <c r="H5" s="50" t="s">
        <v>59</v>
      </c>
      <c r="I5" s="49" t="s">
        <v>43</v>
      </c>
      <c r="J5" s="49" t="s">
        <v>63</v>
      </c>
      <c r="K5" s="58"/>
    </row>
    <row r="6" spans="1:11" ht="18.75" customHeight="1">
      <c r="A6" s="58"/>
      <c r="B6" s="48" t="s">
        <v>42</v>
      </c>
      <c r="C6" s="48" t="s">
        <v>41</v>
      </c>
      <c r="D6" s="48" t="s">
        <v>40</v>
      </c>
      <c r="E6" s="48" t="s">
        <v>39</v>
      </c>
      <c r="F6" s="48" t="s">
        <v>38</v>
      </c>
      <c r="G6" s="48" t="s">
        <v>37</v>
      </c>
      <c r="H6" s="48" t="s">
        <v>36</v>
      </c>
      <c r="I6" s="48" t="s">
        <v>35</v>
      </c>
      <c r="J6" s="48" t="s">
        <v>34</v>
      </c>
      <c r="K6" s="58"/>
    </row>
    <row r="7" spans="1:14" ht="16.5" customHeight="1">
      <c r="A7" s="13" t="s">
        <v>33</v>
      </c>
      <c r="B7" s="47">
        <f aca="true" t="shared" si="0" ref="B7:K7">B8+B11</f>
        <v>326222</v>
      </c>
      <c r="C7" s="47">
        <f t="shared" si="0"/>
        <v>266587</v>
      </c>
      <c r="D7" s="47">
        <f t="shared" si="0"/>
        <v>330956</v>
      </c>
      <c r="E7" s="47">
        <f t="shared" si="0"/>
        <v>179936</v>
      </c>
      <c r="F7" s="47">
        <f t="shared" si="0"/>
        <v>223204</v>
      </c>
      <c r="G7" s="47">
        <f t="shared" si="0"/>
        <v>221359</v>
      </c>
      <c r="H7" s="47">
        <f t="shared" si="0"/>
        <v>257891</v>
      </c>
      <c r="I7" s="47">
        <f t="shared" si="0"/>
        <v>364646</v>
      </c>
      <c r="J7" s="47">
        <f t="shared" si="0"/>
        <v>114491</v>
      </c>
      <c r="K7" s="47">
        <f t="shared" si="0"/>
        <v>2285292</v>
      </c>
      <c r="L7" s="46"/>
      <c r="M7"/>
      <c r="N7"/>
    </row>
    <row r="8" spans="1:14" ht="16.5" customHeight="1">
      <c r="A8" s="44" t="s">
        <v>32</v>
      </c>
      <c r="B8" s="45">
        <f aca="true" t="shared" si="1" ref="B8:J8">+B9+B10</f>
        <v>17262</v>
      </c>
      <c r="C8" s="45">
        <f t="shared" si="1"/>
        <v>18041</v>
      </c>
      <c r="D8" s="45">
        <f t="shared" si="1"/>
        <v>17426</v>
      </c>
      <c r="E8" s="45">
        <f t="shared" si="1"/>
        <v>11383</v>
      </c>
      <c r="F8" s="45">
        <f t="shared" si="1"/>
        <v>12551</v>
      </c>
      <c r="G8" s="45">
        <f t="shared" si="1"/>
        <v>6759</v>
      </c>
      <c r="H8" s="45">
        <f t="shared" si="1"/>
        <v>6458</v>
      </c>
      <c r="I8" s="45">
        <f t="shared" si="1"/>
        <v>18203</v>
      </c>
      <c r="J8" s="45">
        <f t="shared" si="1"/>
        <v>3765</v>
      </c>
      <c r="K8" s="38">
        <f>SUM(B8:J8)</f>
        <v>111848</v>
      </c>
      <c r="L8"/>
      <c r="M8"/>
      <c r="N8"/>
    </row>
    <row r="9" spans="1:14" ht="16.5" customHeight="1">
      <c r="A9" s="22" t="s">
        <v>31</v>
      </c>
      <c r="B9" s="45">
        <v>17213</v>
      </c>
      <c r="C9" s="45">
        <v>18035</v>
      </c>
      <c r="D9" s="45">
        <v>17423</v>
      </c>
      <c r="E9" s="45">
        <v>11236</v>
      </c>
      <c r="F9" s="45">
        <v>12540</v>
      </c>
      <c r="G9" s="45">
        <v>6757</v>
      </c>
      <c r="H9" s="45">
        <v>6458</v>
      </c>
      <c r="I9" s="45">
        <v>18116</v>
      </c>
      <c r="J9" s="45">
        <v>3765</v>
      </c>
      <c r="K9" s="38">
        <f>SUM(B9:J9)</f>
        <v>111543</v>
      </c>
      <c r="L9"/>
      <c r="M9"/>
      <c r="N9"/>
    </row>
    <row r="10" spans="1:14" ht="16.5" customHeight="1">
      <c r="A10" s="22" t="s">
        <v>30</v>
      </c>
      <c r="B10" s="45">
        <v>49</v>
      </c>
      <c r="C10" s="45">
        <v>6</v>
      </c>
      <c r="D10" s="45">
        <v>3</v>
      </c>
      <c r="E10" s="45">
        <v>147</v>
      </c>
      <c r="F10" s="45">
        <v>11</v>
      </c>
      <c r="G10" s="45">
        <v>2</v>
      </c>
      <c r="H10" s="45">
        <v>0</v>
      </c>
      <c r="I10" s="45">
        <v>87</v>
      </c>
      <c r="J10" s="45">
        <v>0</v>
      </c>
      <c r="K10" s="38">
        <f>SUM(B10:J10)</f>
        <v>305</v>
      </c>
      <c r="L10"/>
      <c r="M10"/>
      <c r="N10"/>
    </row>
    <row r="11" spans="1:14" ht="16.5" customHeight="1">
      <c r="A11" s="44" t="s">
        <v>29</v>
      </c>
      <c r="B11" s="43">
        <v>308960</v>
      </c>
      <c r="C11" s="43">
        <v>248546</v>
      </c>
      <c r="D11" s="43">
        <v>313530</v>
      </c>
      <c r="E11" s="43">
        <v>168553</v>
      </c>
      <c r="F11" s="43">
        <v>210653</v>
      </c>
      <c r="G11" s="43">
        <v>214600</v>
      </c>
      <c r="H11" s="43">
        <v>251433</v>
      </c>
      <c r="I11" s="43">
        <v>346443</v>
      </c>
      <c r="J11" s="43">
        <v>110726</v>
      </c>
      <c r="K11" s="38">
        <f>SUM(B11:J11)</f>
        <v>2173444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28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69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27</v>
      </c>
      <c r="B16" s="39">
        <v>1.164685975418578</v>
      </c>
      <c r="C16" s="39">
        <v>1.231652809015009</v>
      </c>
      <c r="D16" s="39">
        <v>1.105141472798616</v>
      </c>
      <c r="E16" s="39">
        <v>1.425201899423202</v>
      </c>
      <c r="F16" s="39">
        <v>1.096978959296425</v>
      </c>
      <c r="G16" s="39">
        <v>1.200380007075456</v>
      </c>
      <c r="H16" s="39">
        <v>1.160749583912301</v>
      </c>
      <c r="I16" s="39">
        <v>1.136512032057156</v>
      </c>
      <c r="J16" s="39">
        <v>1.12804159316498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70</v>
      </c>
      <c r="B18" s="36">
        <f>SUM(B19:B27)</f>
        <v>1762113.4100000001</v>
      </c>
      <c r="C18" s="36">
        <f aca="true" t="shared" si="2" ref="C18:J18">SUM(C19:C27)</f>
        <v>1679324.7700000003</v>
      </c>
      <c r="D18" s="36">
        <f t="shared" si="2"/>
        <v>2065086.57</v>
      </c>
      <c r="E18" s="36">
        <f t="shared" si="2"/>
        <v>1262184.03</v>
      </c>
      <c r="F18" s="36">
        <f t="shared" si="2"/>
        <v>1276058.6300000001</v>
      </c>
      <c r="G18" s="36">
        <f t="shared" si="2"/>
        <v>1389976.15</v>
      </c>
      <c r="H18" s="36">
        <f t="shared" si="2"/>
        <v>1258570.8799999997</v>
      </c>
      <c r="I18" s="36">
        <f t="shared" si="2"/>
        <v>1775002.1199999999</v>
      </c>
      <c r="J18" s="36">
        <f t="shared" si="2"/>
        <v>612639.7400000001</v>
      </c>
      <c r="K18" s="36">
        <f>SUM(B18:J18)</f>
        <v>13080956.299999999</v>
      </c>
      <c r="L18"/>
      <c r="M18"/>
      <c r="N18"/>
    </row>
    <row r="19" spans="1:14" ht="16.5" customHeight="1">
      <c r="A19" s="35" t="s">
        <v>26</v>
      </c>
      <c r="B19" s="61">
        <f>ROUND((B13+B14)*B7,2)</f>
        <v>1465095.62</v>
      </c>
      <c r="C19" s="61">
        <f aca="true" t="shared" si="3" ref="C19:J19">ROUND((C13+C14)*C7,2)</f>
        <v>1315313.6</v>
      </c>
      <c r="D19" s="61">
        <f t="shared" si="3"/>
        <v>1810163.84</v>
      </c>
      <c r="E19" s="61">
        <f t="shared" si="3"/>
        <v>855667.65</v>
      </c>
      <c r="F19" s="61">
        <f t="shared" si="3"/>
        <v>1123251.81</v>
      </c>
      <c r="G19" s="61">
        <f t="shared" si="3"/>
        <v>1125256.34</v>
      </c>
      <c r="H19" s="61">
        <f t="shared" si="3"/>
        <v>1043813.82</v>
      </c>
      <c r="I19" s="61">
        <f t="shared" si="3"/>
        <v>1490855.17</v>
      </c>
      <c r="J19" s="61">
        <f t="shared" si="3"/>
        <v>529658.26</v>
      </c>
      <c r="K19" s="30">
        <f>SUM(B19:J19)</f>
        <v>10759076.110000001</v>
      </c>
      <c r="L19"/>
      <c r="M19"/>
      <c r="N19"/>
    </row>
    <row r="20" spans="1:14" ht="16.5" customHeight="1">
      <c r="A20" s="18" t="s">
        <v>25</v>
      </c>
      <c r="B20" s="30">
        <f aca="true" t="shared" si="4" ref="B20:J20">IF(B16&lt;&gt;0,ROUND((B16-1)*B19,2),0)</f>
        <v>241280.7</v>
      </c>
      <c r="C20" s="30">
        <f t="shared" si="4"/>
        <v>304696.09</v>
      </c>
      <c r="D20" s="30">
        <f t="shared" si="4"/>
        <v>190323.29</v>
      </c>
      <c r="E20" s="30">
        <f t="shared" si="4"/>
        <v>363831.51</v>
      </c>
      <c r="F20" s="30">
        <f t="shared" si="4"/>
        <v>108931.79</v>
      </c>
      <c r="G20" s="30">
        <f t="shared" si="4"/>
        <v>225478.87</v>
      </c>
      <c r="H20" s="30">
        <f t="shared" si="4"/>
        <v>167792.64</v>
      </c>
      <c r="I20" s="30">
        <f t="shared" si="4"/>
        <v>203519.67</v>
      </c>
      <c r="J20" s="30">
        <f t="shared" si="4"/>
        <v>67818.29</v>
      </c>
      <c r="K20" s="30">
        <f aca="true" t="shared" si="5" ref="K18:K26">SUM(B20:J20)</f>
        <v>1873672.85</v>
      </c>
      <c r="L20"/>
      <c r="M20"/>
      <c r="N20"/>
    </row>
    <row r="21" spans="1:14" ht="16.5" customHeight="1">
      <c r="A21" s="18" t="s">
        <v>24</v>
      </c>
      <c r="B21" s="30">
        <v>51342.48</v>
      </c>
      <c r="C21" s="30">
        <v>53321.08</v>
      </c>
      <c r="D21" s="30">
        <v>56294.28</v>
      </c>
      <c r="E21" s="30">
        <v>37354.25</v>
      </c>
      <c r="F21" s="30">
        <v>40268.49</v>
      </c>
      <c r="G21" s="30">
        <v>35458.19</v>
      </c>
      <c r="H21" s="30">
        <v>41490.91</v>
      </c>
      <c r="I21" s="30">
        <v>74386.24</v>
      </c>
      <c r="J21" s="30">
        <v>19310.56</v>
      </c>
      <c r="K21" s="30">
        <f t="shared" si="5"/>
        <v>409226.48000000004</v>
      </c>
      <c r="L21"/>
      <c r="M21"/>
      <c r="N21"/>
    </row>
    <row r="22" spans="1:14" ht="16.5" customHeight="1">
      <c r="A22" s="18" t="s">
        <v>23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22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71</v>
      </c>
      <c r="B24" s="30">
        <v>1367.56</v>
      </c>
      <c r="C24" s="30">
        <v>1302.95</v>
      </c>
      <c r="D24" s="30">
        <v>1604.46</v>
      </c>
      <c r="E24" s="30">
        <v>979.91</v>
      </c>
      <c r="F24" s="30">
        <v>990.67</v>
      </c>
      <c r="G24" s="30">
        <v>1079.51</v>
      </c>
      <c r="H24" s="30">
        <v>977.21</v>
      </c>
      <c r="I24" s="30">
        <v>1378.33</v>
      </c>
      <c r="J24" s="30">
        <v>476.49</v>
      </c>
      <c r="K24" s="30">
        <f t="shared" si="5"/>
        <v>10157.09</v>
      </c>
      <c r="L24"/>
      <c r="M24"/>
      <c r="N24"/>
    </row>
    <row r="25" spans="1:14" ht="16.5" customHeight="1">
      <c r="A25" s="62" t="s">
        <v>72</v>
      </c>
      <c r="B25" s="30">
        <v>888.56</v>
      </c>
      <c r="C25" s="30">
        <v>817.04</v>
      </c>
      <c r="D25" s="30">
        <v>984.92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6516.34</v>
      </c>
      <c r="L25"/>
      <c r="M25"/>
      <c r="N25"/>
    </row>
    <row r="26" spans="1:14" ht="16.5" customHeight="1">
      <c r="A26" s="62" t="s">
        <v>73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21</v>
      </c>
      <c r="B29" s="30">
        <f aca="true" t="shared" si="6" ref="B29:J29">+B30+B35+B47</f>
        <v>1636552.9</v>
      </c>
      <c r="C29" s="30">
        <f t="shared" si="6"/>
        <v>1614270.51</v>
      </c>
      <c r="D29" s="30">
        <f t="shared" si="6"/>
        <v>1827936.64</v>
      </c>
      <c r="E29" s="30">
        <f t="shared" si="6"/>
        <v>1080165.76</v>
      </c>
      <c r="F29" s="30">
        <f t="shared" si="6"/>
        <v>1231115.21</v>
      </c>
      <c r="G29" s="30">
        <f t="shared" si="6"/>
        <v>1294827.95</v>
      </c>
      <c r="H29" s="30">
        <f t="shared" si="6"/>
        <v>1230899.5599999998</v>
      </c>
      <c r="I29" s="30">
        <f t="shared" si="6"/>
        <v>1632850.15</v>
      </c>
      <c r="J29" s="30">
        <f t="shared" si="6"/>
        <v>2113767.1999999997</v>
      </c>
      <c r="K29" s="30">
        <f aca="true" t="shared" si="7" ref="K29:K37">SUM(B29:J29)</f>
        <v>13662385.879999999</v>
      </c>
      <c r="L29"/>
      <c r="M29"/>
      <c r="N29"/>
    </row>
    <row r="30" spans="1:14" ht="16.5" customHeight="1">
      <c r="A30" s="18" t="s">
        <v>20</v>
      </c>
      <c r="B30" s="30">
        <f aca="true" t="shared" si="8" ref="B30:J30">B31+B32+B33+B34</f>
        <v>-134978.88</v>
      </c>
      <c r="C30" s="30">
        <f t="shared" si="8"/>
        <v>-85502.55</v>
      </c>
      <c r="D30" s="30">
        <f t="shared" si="8"/>
        <v>-94228.7</v>
      </c>
      <c r="E30" s="30">
        <f t="shared" si="8"/>
        <v>-104737.65</v>
      </c>
      <c r="F30" s="30">
        <f t="shared" si="8"/>
        <v>-55176</v>
      </c>
      <c r="G30" s="30">
        <f t="shared" si="8"/>
        <v>-100590.86</v>
      </c>
      <c r="H30" s="30">
        <f t="shared" si="8"/>
        <v>-41755.44</v>
      </c>
      <c r="I30" s="30">
        <f t="shared" si="8"/>
        <v>-100528.65999999999</v>
      </c>
      <c r="J30" s="30">
        <f t="shared" si="8"/>
        <v>-22988.510000000002</v>
      </c>
      <c r="K30" s="30">
        <f t="shared" si="7"/>
        <v>-740487.2500000001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-75737.2</v>
      </c>
      <c r="C31" s="30">
        <f aca="true" t="shared" si="9" ref="C31:J31">-ROUND((C9)*$E$3,2)</f>
        <v>-79354</v>
      </c>
      <c r="D31" s="30">
        <f t="shared" si="9"/>
        <v>-76661.2</v>
      </c>
      <c r="E31" s="30">
        <f t="shared" si="9"/>
        <v>-49438.4</v>
      </c>
      <c r="F31" s="30">
        <f t="shared" si="9"/>
        <v>-55176</v>
      </c>
      <c r="G31" s="30">
        <f t="shared" si="9"/>
        <v>-29730.8</v>
      </c>
      <c r="H31" s="30">
        <f t="shared" si="9"/>
        <v>-28415.2</v>
      </c>
      <c r="I31" s="30">
        <f t="shared" si="9"/>
        <v>-79710.4</v>
      </c>
      <c r="J31" s="30">
        <f t="shared" si="9"/>
        <v>-16566</v>
      </c>
      <c r="K31" s="30">
        <f t="shared" si="7"/>
        <v>-490789.20000000007</v>
      </c>
      <c r="L31" s="28"/>
      <c r="M31"/>
      <c r="N31"/>
    </row>
    <row r="32" spans="1:14" ht="16.5" customHeight="1">
      <c r="A32" s="25" t="s">
        <v>19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30">
        <v>-59241.68</v>
      </c>
      <c r="C34" s="30">
        <v>-6148.55</v>
      </c>
      <c r="D34" s="30">
        <v>-17567.5</v>
      </c>
      <c r="E34" s="30">
        <v>-55299.25</v>
      </c>
      <c r="F34" s="26">
        <v>0</v>
      </c>
      <c r="G34" s="30">
        <v>-70860.06</v>
      </c>
      <c r="H34" s="30">
        <v>-13340.24</v>
      </c>
      <c r="I34" s="30">
        <v>-20818.26</v>
      </c>
      <c r="J34" s="30">
        <v>-6422.51</v>
      </c>
      <c r="K34" s="30">
        <f t="shared" si="7"/>
        <v>-249698.05000000002</v>
      </c>
      <c r="L34"/>
      <c r="M34"/>
      <c r="N34"/>
    </row>
    <row r="35" spans="1:14" s="23" customFormat="1" ht="16.5" customHeight="1">
      <c r="A35" s="18" t="s">
        <v>16</v>
      </c>
      <c r="B35" s="27">
        <f aca="true" t="shared" si="10" ref="B35:J35">SUM(B36:B45)</f>
        <v>-6276.18</v>
      </c>
      <c r="C35" s="27">
        <f t="shared" si="10"/>
        <v>-7245.24</v>
      </c>
      <c r="D35" s="27">
        <f t="shared" si="10"/>
        <v>-32050.350000000028</v>
      </c>
      <c r="E35" s="27">
        <f t="shared" si="10"/>
        <v>-5448.9</v>
      </c>
      <c r="F35" s="27">
        <f t="shared" si="10"/>
        <v>-3617</v>
      </c>
      <c r="G35" s="27">
        <f t="shared" si="10"/>
        <v>-1733.6500000000005</v>
      </c>
      <c r="H35" s="27">
        <f t="shared" si="10"/>
        <v>-5235.93</v>
      </c>
      <c r="I35" s="27">
        <f t="shared" si="10"/>
        <v>-7664.38</v>
      </c>
      <c r="J35" s="27">
        <f t="shared" si="10"/>
        <v>1543154.8099999998</v>
      </c>
      <c r="K35" s="30">
        <f t="shared" si="7"/>
        <v>1473883.1799999997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14</v>
      </c>
      <c r="B37" s="27">
        <v>1328.32</v>
      </c>
      <c r="C37" s="27">
        <v>0</v>
      </c>
      <c r="D37" s="27">
        <v>0</v>
      </c>
      <c r="E37" s="27">
        <v>0</v>
      </c>
      <c r="F37" s="27">
        <v>1891.78</v>
      </c>
      <c r="G37" s="27">
        <v>4269.12</v>
      </c>
      <c r="H37" s="27">
        <v>198</v>
      </c>
      <c r="I37" s="27">
        <v>0</v>
      </c>
      <c r="J37" s="27">
        <v>0</v>
      </c>
      <c r="K37" s="30">
        <f t="shared" si="7"/>
        <v>7687.219999999999</v>
      </c>
      <c r="L37"/>
      <c r="M37"/>
      <c r="N37"/>
    </row>
    <row r="38" spans="1:14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9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27">
        <v>1566000</v>
      </c>
      <c r="E43" s="17">
        <v>0</v>
      </c>
      <c r="F43" s="17">
        <v>0</v>
      </c>
      <c r="G43" s="17">
        <v>0</v>
      </c>
      <c r="H43" s="27">
        <v>972000</v>
      </c>
      <c r="I43" s="17">
        <v>0</v>
      </c>
      <c r="J43" s="27">
        <v>1552500</v>
      </c>
      <c r="K43" s="27">
        <f>SUM(B43:J43)</f>
        <v>4090500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27">
        <v>-1566000</v>
      </c>
      <c r="E44" s="17">
        <v>0</v>
      </c>
      <c r="F44" s="17">
        <v>0</v>
      </c>
      <c r="G44" s="17">
        <v>0</v>
      </c>
      <c r="H44" s="2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68</v>
      </c>
      <c r="B45" s="27">
        <v>-7604.5</v>
      </c>
      <c r="C45" s="27">
        <v>-7245.24</v>
      </c>
      <c r="D45" s="27">
        <v>-8921.82</v>
      </c>
      <c r="E45" s="27">
        <v>-5448.9</v>
      </c>
      <c r="F45" s="27">
        <v>-5508.78</v>
      </c>
      <c r="G45" s="27">
        <v>-6002.77</v>
      </c>
      <c r="H45" s="27">
        <v>-5433.93</v>
      </c>
      <c r="I45" s="27">
        <v>-7664.38</v>
      </c>
      <c r="J45" s="27">
        <v>-2649.6</v>
      </c>
      <c r="K45" s="27">
        <f>SUM(B45:J45)</f>
        <v>-56479.91999999999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27">
        <v>1777807.96</v>
      </c>
      <c r="C47" s="27">
        <v>1707018.3</v>
      </c>
      <c r="D47" s="27">
        <v>1954215.69</v>
      </c>
      <c r="E47" s="27">
        <v>1190352.31</v>
      </c>
      <c r="F47" s="27">
        <v>1289908.21</v>
      </c>
      <c r="G47" s="27">
        <v>1397152.46</v>
      </c>
      <c r="H47" s="27">
        <v>1277890.93</v>
      </c>
      <c r="I47" s="27">
        <v>1741043.19</v>
      </c>
      <c r="J47" s="27">
        <v>593600.9</v>
      </c>
      <c r="K47" s="27">
        <f>SUM(B47:J47)</f>
        <v>12928989.95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3398666.31</v>
      </c>
      <c r="C49" s="27">
        <f>IF(C18+C29+C50&lt;0,0,C18+C29+C50)</f>
        <v>3293595.2800000003</v>
      </c>
      <c r="D49" s="27">
        <f>IF(D18+D29+D50&lt;0,0,D18+D29+D50)</f>
        <v>3893023.21</v>
      </c>
      <c r="E49" s="27">
        <f>IF(E18+E29+E50&lt;0,0,E18+E29+E50)</f>
        <v>2342349.79</v>
      </c>
      <c r="F49" s="27">
        <f>IF(F18+F29+F50&lt;0,0,F18+F29+F50)</f>
        <v>2507173.84</v>
      </c>
      <c r="G49" s="27">
        <f>IF(G18+G29+G50&lt;0,0,G18+G29+G50)</f>
        <v>2684804.0999999996</v>
      </c>
      <c r="H49" s="27">
        <f>IF(H18+H29+H50&lt;0,0,H18+H29+H50)</f>
        <v>2489470.4399999995</v>
      </c>
      <c r="I49" s="27">
        <f>IF(I18+I29+I50&lt;0,0,I18+I29+I50)</f>
        <v>3407852.2699999996</v>
      </c>
      <c r="J49" s="27">
        <f>IF(J18+J29+J50&lt;0,0,J18+J29+J50)</f>
        <v>2726406.94</v>
      </c>
      <c r="K49" s="20">
        <f>SUM(B49:J49)</f>
        <v>26743342.18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3398666.3099999996</v>
      </c>
      <c r="C55" s="10">
        <f t="shared" si="11"/>
        <v>3293595.28</v>
      </c>
      <c r="D55" s="10">
        <f t="shared" si="11"/>
        <v>3893023.21</v>
      </c>
      <c r="E55" s="10">
        <f t="shared" si="11"/>
        <v>2342349.79</v>
      </c>
      <c r="F55" s="10">
        <f t="shared" si="11"/>
        <v>2507173.84</v>
      </c>
      <c r="G55" s="10">
        <f t="shared" si="11"/>
        <v>2684804.1</v>
      </c>
      <c r="H55" s="10">
        <f t="shared" si="11"/>
        <v>2489470.44</v>
      </c>
      <c r="I55" s="10">
        <f>SUM(I56:I68)</f>
        <v>3407852.26</v>
      </c>
      <c r="J55" s="10">
        <f t="shared" si="11"/>
        <v>2726406.94</v>
      </c>
      <c r="K55" s="5">
        <f>SUM(K56:K68)</f>
        <v>26743342.17</v>
      </c>
      <c r="L55" s="9"/>
    </row>
    <row r="56" spans="1:11" ht="16.5" customHeight="1">
      <c r="A56" s="7" t="s">
        <v>56</v>
      </c>
      <c r="B56" s="8">
        <v>2977503.6399999997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2977503.6399999997</v>
      </c>
    </row>
    <row r="57" spans="1:11" ht="16.5" customHeight="1">
      <c r="A57" s="7" t="s">
        <v>57</v>
      </c>
      <c r="B57" s="8">
        <v>421162.67000000004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421162.67000000004</v>
      </c>
    </row>
    <row r="58" spans="1:11" ht="16.5" customHeight="1">
      <c r="A58" s="7" t="s">
        <v>4</v>
      </c>
      <c r="B58" s="6">
        <v>0</v>
      </c>
      <c r="C58" s="8">
        <v>3293595.28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3293595.28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3893023.21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3893023.21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2342349.79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2342349.79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2507173.84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2507173.84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2684804.1</v>
      </c>
      <c r="H62" s="6">
        <v>0</v>
      </c>
      <c r="I62" s="6">
        <v>0</v>
      </c>
      <c r="J62" s="6">
        <v>0</v>
      </c>
      <c r="K62" s="5">
        <f t="shared" si="12"/>
        <v>2684804.1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2489470.44</v>
      </c>
      <c r="I63" s="6">
        <v>0</v>
      </c>
      <c r="J63" s="6">
        <v>0</v>
      </c>
      <c r="K63" s="5">
        <f t="shared" si="12"/>
        <v>2489470.44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1245458.65</v>
      </c>
      <c r="J65" s="6">
        <v>0</v>
      </c>
      <c r="K65" s="5">
        <f t="shared" si="12"/>
        <v>1245458.65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2162393.61</v>
      </c>
      <c r="J66" s="6">
        <v>0</v>
      </c>
      <c r="K66" s="5">
        <f t="shared" si="12"/>
        <v>2162393.61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2726406.94</v>
      </c>
      <c r="K67" s="5">
        <f t="shared" si="12"/>
        <v>2726406.94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3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2022-09-21T15:14:28Z</dcterms:modified>
  <cp:category/>
  <cp:version/>
  <cp:contentType/>
  <cp:contentStatus/>
</cp:coreProperties>
</file>