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<sst xmlns="http://schemas.openxmlformats.org/spreadsheetml/2006/main" count="76" uniqueCount="75">
  <si>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</si>
  <si>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</si>
  <si>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</si>
  <si>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</si>
  <si>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</si>
  <si>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</si>
  <si>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</si>
  <si>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</si>
  <si>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</si>
  <si>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</si>
  <si>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</si>
  <si>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</si>
  <si>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</si>
  <si>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</si>
  <si>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</si>
  <si>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</si>
  <si>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</si>
  <si>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</si>
  <si>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</si>
  <si>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</si>
  <si>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</si>
  <si>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</si>
  <si>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</si>
  <si>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</si>
  <si>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</si>
  <si>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</si>
  <si>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</si>
  <si>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</si>
  <si>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</si>
  <si>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</si>
  <si>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</si>
  <si>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</si>
  <si>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</si>
  <si>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</si>
  <si>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</si>
  <si>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</si>
  <si>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</si>
  <si>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</si>
  <si>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</si>
  <si>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</si>
  <si>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</si>
  <si>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</si>
  <si>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</si>
  <si>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</si>
  <si>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</si>
  <si>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</si>
  <si>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</si>
  <si>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</si>
  <si>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</si>
  <si>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</si>
  <si>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</si>
  <si>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</si>
  <si>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</si>
  <si>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</si>
  <si>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</si>
  <si>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</si>
  <si>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</si>
  <si>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</si>
  <si>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</si>
  <si>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</si>
  <si>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</si>
  <si>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</si>
  <si>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</si>
  <si>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</si>
  <si>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</si>
  <si>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</si>
  <si>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11/09/22 - VENCIMENTO 16/09/22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</si>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</sst>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89305</v>
      </c>
      <c r="C7" s="47">
        <f t="shared" si="0"/>
        <v>63854</v>
      </c>
      <c r="D7" s="47">
        <f t="shared" si="0"/>
        <v>100196</v>
      </c>
      <c r="E7" s="47">
        <f t="shared" si="0"/>
        <v>45555</v>
      </c>
      <c r="F7" s="47">
        <f t="shared" si="0"/>
        <v>71864</v>
      </c>
      <c r="G7" s="47">
        <f t="shared" si="0"/>
        <v>72813</v>
      </c>
      <c r="H7" s="47">
        <f t="shared" si="0"/>
        <v>86797</v>
      </c>
      <c r="I7" s="47">
        <f t="shared" si="0"/>
        <v>112655</v>
      </c>
      <c r="J7" s="47">
        <f t="shared" si="0"/>
        <v>26130</v>
      </c>
      <c r="K7" s="47">
        <f t="shared" si="0"/>
        <v>669169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6692</v>
      </c>
      <c r="C8" s="45">
        <f t="shared" si="1"/>
        <v>6219</v>
      </c>
      <c r="D8" s="45">
        <f t="shared" si="1"/>
        <v>7957</v>
      </c>
      <c r="E8" s="45">
        <f t="shared" si="1"/>
        <v>4107</v>
      </c>
      <c r="F8" s="45">
        <f t="shared" si="1"/>
        <v>4994</v>
      </c>
      <c r="G8" s="45">
        <f t="shared" si="1"/>
        <v>3351</v>
      </c>
      <c r="H8" s="45">
        <f t="shared" si="1"/>
        <v>3009</v>
      </c>
      <c r="I8" s="45">
        <f t="shared" si="1"/>
        <v>7511</v>
      </c>
      <c r="J8" s="45">
        <f t="shared" si="1"/>
        <v>906</v>
      </c>
      <c r="K8" s="38">
        <f>SUM(B8:J8)</f>
        <v>44746</v>
      </c>
      <c r="L8"/>
      <c r="M8"/>
      <c r="N8"/>
    </row>
    <row r="9" spans="1:14" ht="16.5" customHeight="1">
      <c r="A9" s="22" t="s">
        <v>32</v>
      </c>
      <c r="B9" s="45">
        <v>6683</v>
      </c>
      <c r="C9" s="45">
        <v>6216</v>
      </c>
      <c r="D9" s="45">
        <v>7957</v>
      </c>
      <c r="E9" s="45">
        <v>4042</v>
      </c>
      <c r="F9" s="45">
        <v>4980</v>
      </c>
      <c r="G9" s="45">
        <v>3351</v>
      </c>
      <c r="H9" s="45">
        <v>3009</v>
      </c>
      <c r="I9" s="45">
        <v>7491</v>
      </c>
      <c r="J9" s="45">
        <v>906</v>
      </c>
      <c r="K9" s="38">
        <f>SUM(B9:J9)</f>
        <v>44635</v>
      </c>
      <c r="L9"/>
      <c r="M9"/>
      <c r="N9"/>
    </row>
    <row r="10" spans="1:14" ht="16.5" customHeight="1">
      <c r="A10" s="22" t="s">
        <v>31</v>
      </c>
      <c r="B10" s="45">
        <v>9</v>
      </c>
      <c r="C10" s="45">
        <v>3</v>
      </c>
      <c r="D10" s="45">
        <v>0</v>
      </c>
      <c r="E10" s="45">
        <v>65</v>
      </c>
      <c r="F10" s="45">
        <v>14</v>
      </c>
      <c r="G10" s="45">
        <v>0</v>
      </c>
      <c r="H10" s="45">
        <v>0</v>
      </c>
      <c r="I10" s="45">
        <v>20</v>
      </c>
      <c r="J10" s="45">
        <v>0</v>
      </c>
      <c r="K10" s="38">
        <f>SUM(B10:J10)</f>
        <v>111</v>
      </c>
      <c r="L10"/>
      <c r="M10"/>
      <c r="N10"/>
    </row>
    <row r="11" spans="1:14" ht="16.5" customHeight="1">
      <c r="A11" s="44" t="s">
        <v>30</v>
      </c>
      <c r="B11" s="43">
        <v>82613</v>
      </c>
      <c r="C11" s="43">
        <v>57635</v>
      </c>
      <c r="D11" s="43">
        <v>92239</v>
      </c>
      <c r="E11" s="43">
        <v>41448</v>
      </c>
      <c r="F11" s="43">
        <v>66870</v>
      </c>
      <c r="G11" s="43">
        <v>69462</v>
      </c>
      <c r="H11" s="43">
        <v>83788</v>
      </c>
      <c r="I11" s="43">
        <v>105144</v>
      </c>
      <c r="J11" s="43">
        <v>25224</v>
      </c>
      <c r="K11" s="38">
        <f>SUM(B11:J11)</f>
        <v>624423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1.071688050841342</v>
      </c>
      <c r="C16" s="39">
        <v>1.184203537772384</v>
      </c>
      <c r="D16" s="39">
        <v>1.075686278394737</v>
      </c>
      <c r="E16" s="39">
        <v>1.310307758934065</v>
      </c>
      <c r="F16" s="39">
        <v>1.052149930933847</v>
      </c>
      <c r="G16" s="39">
        <v>1.185813755572253</v>
      </c>
      <c r="H16" s="39">
        <v>1.093228323459521</v>
      </c>
      <c r="I16" s="39">
        <v>1.074559358726276</v>
      </c>
      <c r="J16" s="39">
        <v>1.037402067541398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455091.43</v>
      </c>
      <c r="C18" s="36">
        <f aca="true" t="shared" si="2" ref="C18:J18">SUM(C19:C27)</f>
        <v>402927.04</v>
      </c>
      <c r="D18" s="36">
        <f t="shared" si="2"/>
        <v>629053.3399999999</v>
      </c>
      <c r="E18" s="36">
        <f t="shared" si="2"/>
        <v>307281.00999999995</v>
      </c>
      <c r="F18" s="36">
        <f t="shared" si="2"/>
        <v>404136.50000000006</v>
      </c>
      <c r="G18" s="36">
        <f t="shared" si="2"/>
        <v>459516.79000000004</v>
      </c>
      <c r="H18" s="36">
        <f t="shared" si="2"/>
        <v>412563.41</v>
      </c>
      <c r="I18" s="36">
        <f t="shared" si="2"/>
        <v>536602.01</v>
      </c>
      <c r="J18" s="36">
        <f t="shared" si="2"/>
        <v>130387.03999999998</v>
      </c>
      <c r="K18" s="36">
        <f>SUM(B18:J18)</f>
        <v>3737558.5700000003</v>
      </c>
      <c r="L18"/>
      <c r="M18"/>
      <c r="N18"/>
    </row>
    <row r="19" spans="1:14" ht="16.5" customHeight="1">
      <c r="A19" s="35" t="s">
        <v>27</v>
      </c>
      <c r="B19" s="61">
        <f>ROUND((B13+B14)*B7,2)</f>
        <v>401077.69</v>
      </c>
      <c r="C19" s="61">
        <f aca="true" t="shared" si="3" ref="C19:J19">ROUND((C13+C14)*C7,2)</f>
        <v>315049.25</v>
      </c>
      <c r="D19" s="61">
        <f t="shared" si="3"/>
        <v>548022.02</v>
      </c>
      <c r="E19" s="61">
        <f t="shared" si="3"/>
        <v>216632.25</v>
      </c>
      <c r="F19" s="61">
        <f t="shared" si="3"/>
        <v>361648.39</v>
      </c>
      <c r="G19" s="61">
        <f t="shared" si="3"/>
        <v>370137.6</v>
      </c>
      <c r="H19" s="61">
        <f t="shared" si="3"/>
        <v>351310.86</v>
      </c>
      <c r="I19" s="61">
        <f t="shared" si="3"/>
        <v>460589.97</v>
      </c>
      <c r="J19" s="61">
        <f t="shared" si="3"/>
        <v>120882.61</v>
      </c>
      <c r="K19" s="30">
        <f>SUM(B19:J19)</f>
        <v>3145350.64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28752.48</v>
      </c>
      <c r="C20" s="30">
        <f t="shared" si="4"/>
        <v>58033.19</v>
      </c>
      <c r="D20" s="30">
        <f t="shared" si="4"/>
        <v>41477.75</v>
      </c>
      <c r="E20" s="30">
        <f t="shared" si="4"/>
        <v>67222.67</v>
      </c>
      <c r="F20" s="30">
        <f t="shared" si="4"/>
        <v>18859.94</v>
      </c>
      <c r="G20" s="30">
        <f t="shared" si="4"/>
        <v>68776.66</v>
      </c>
      <c r="H20" s="30">
        <f t="shared" si="4"/>
        <v>32752.12</v>
      </c>
      <c r="I20" s="30">
        <f t="shared" si="4"/>
        <v>34341.29</v>
      </c>
      <c r="J20" s="30">
        <f t="shared" si="4"/>
        <v>4521.26</v>
      </c>
      <c r="K20" s="30">
        <f aca="true" t="shared" si="5" ref="K20:K26">SUM(B20:J20)</f>
        <v>354737.36</v>
      </c>
      <c r="L20"/>
      <c r="M20"/>
      <c r="N20"/>
    </row>
    <row r="21" spans="1:14" ht="16.5" customHeight="1">
      <c r="A21" s="18" t="s">
        <v>25</v>
      </c>
      <c r="B21" s="30">
        <v>21055.09</v>
      </c>
      <c r="C21" s="30">
        <v>24109.03</v>
      </c>
      <c r="D21" s="30">
        <v>31227.86</v>
      </c>
      <c r="E21" s="30">
        <v>18278.53</v>
      </c>
      <c r="F21" s="30">
        <v>19965.09</v>
      </c>
      <c r="G21" s="30">
        <v>16709.4</v>
      </c>
      <c r="H21" s="30">
        <v>22935.39</v>
      </c>
      <c r="I21" s="30">
        <v>35418.94</v>
      </c>
      <c r="J21" s="30">
        <v>9270.52</v>
      </c>
      <c r="K21" s="30">
        <f t="shared" si="5"/>
        <v>198969.85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72</v>
      </c>
      <c r="B24" s="30">
        <v>1179.12</v>
      </c>
      <c r="C24" s="30">
        <v>1044.52</v>
      </c>
      <c r="D24" s="30">
        <v>1628.69</v>
      </c>
      <c r="E24" s="30">
        <v>796.85</v>
      </c>
      <c r="F24" s="30">
        <v>1047.21</v>
      </c>
      <c r="G24" s="30">
        <v>1189.89</v>
      </c>
      <c r="H24" s="30">
        <v>1068.74</v>
      </c>
      <c r="I24" s="30">
        <v>1389.1</v>
      </c>
      <c r="J24" s="30">
        <v>336.51</v>
      </c>
      <c r="K24" s="30">
        <f t="shared" si="5"/>
        <v>9680.630000000001</v>
      </c>
      <c r="L24"/>
      <c r="M24"/>
      <c r="N24"/>
    </row>
    <row r="25" spans="1:14" ht="16.5" customHeight="1">
      <c r="A25" s="62" t="s">
        <v>73</v>
      </c>
      <c r="B25" s="30">
        <v>888.56</v>
      </c>
      <c r="C25" s="30">
        <v>817.04</v>
      </c>
      <c r="D25" s="30">
        <v>981.24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6512.660000000001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-35961.840000000004</v>
      </c>
      <c r="C29" s="30">
        <f t="shared" si="6"/>
        <v>-33158.57</v>
      </c>
      <c r="D29" s="30">
        <f t="shared" si="6"/>
        <v>-535195.88</v>
      </c>
      <c r="E29" s="30">
        <f t="shared" si="6"/>
        <v>-22215.77</v>
      </c>
      <c r="F29" s="30">
        <f t="shared" si="6"/>
        <v>-27735.13</v>
      </c>
      <c r="G29" s="30">
        <f t="shared" si="6"/>
        <v>-21360.92</v>
      </c>
      <c r="H29" s="30">
        <f t="shared" si="6"/>
        <v>-379182.49</v>
      </c>
      <c r="I29" s="30">
        <f t="shared" si="6"/>
        <v>-40684.66</v>
      </c>
      <c r="J29" s="30">
        <f t="shared" si="6"/>
        <v>-12553.18</v>
      </c>
      <c r="K29" s="30">
        <f aca="true" t="shared" si="7" ref="K29:K37">SUM(B29:J29)</f>
        <v>-1108048.44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-29405.2</v>
      </c>
      <c r="C30" s="30">
        <f t="shared" si="8"/>
        <v>-27350.4</v>
      </c>
      <c r="D30" s="30">
        <f t="shared" si="8"/>
        <v>-35010.8</v>
      </c>
      <c r="E30" s="30">
        <f t="shared" si="8"/>
        <v>-17784.8</v>
      </c>
      <c r="F30" s="30">
        <f t="shared" si="8"/>
        <v>-21912</v>
      </c>
      <c r="G30" s="30">
        <f t="shared" si="8"/>
        <v>-14744.4</v>
      </c>
      <c r="H30" s="30">
        <f t="shared" si="8"/>
        <v>-13239.6</v>
      </c>
      <c r="I30" s="30">
        <f t="shared" si="8"/>
        <v>-32960.4</v>
      </c>
      <c r="J30" s="30">
        <f t="shared" si="8"/>
        <v>-3986.4</v>
      </c>
      <c r="K30" s="30">
        <f t="shared" si="7"/>
        <v>-196394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-29405.2</v>
      </c>
      <c r="C31" s="30">
        <f aca="true" t="shared" si="9" ref="C31:J31">-ROUND((C9)*$E$3,2)</f>
        <v>-27350.4</v>
      </c>
      <c r="D31" s="30">
        <f t="shared" si="9"/>
        <v>-35010.8</v>
      </c>
      <c r="E31" s="30">
        <f t="shared" si="9"/>
        <v>-17784.8</v>
      </c>
      <c r="F31" s="30">
        <f t="shared" si="9"/>
        <v>-21912</v>
      </c>
      <c r="G31" s="30">
        <f t="shared" si="9"/>
        <v>-14744.4</v>
      </c>
      <c r="H31" s="30">
        <f t="shared" si="9"/>
        <v>-13239.6</v>
      </c>
      <c r="I31" s="30">
        <f t="shared" si="9"/>
        <v>-32960.4</v>
      </c>
      <c r="J31" s="30">
        <f t="shared" si="9"/>
        <v>-3986.4</v>
      </c>
      <c r="K31" s="30">
        <f t="shared" si="7"/>
        <v>-196394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-6556.64</v>
      </c>
      <c r="C35" s="27">
        <f t="shared" si="10"/>
        <v>-5808.17</v>
      </c>
      <c r="D35" s="27">
        <f t="shared" si="10"/>
        <v>-500185.08</v>
      </c>
      <c r="E35" s="27">
        <f t="shared" si="10"/>
        <v>-4430.97</v>
      </c>
      <c r="F35" s="27">
        <f t="shared" si="10"/>
        <v>-5823.13</v>
      </c>
      <c r="G35" s="27">
        <f t="shared" si="10"/>
        <v>-6616.52</v>
      </c>
      <c r="H35" s="27">
        <f t="shared" si="10"/>
        <v>-365942.89</v>
      </c>
      <c r="I35" s="27">
        <f t="shared" si="10"/>
        <v>-7724.26</v>
      </c>
      <c r="J35" s="27">
        <f t="shared" si="10"/>
        <v>-8566.78</v>
      </c>
      <c r="K35" s="30">
        <f t="shared" si="7"/>
        <v>-911654.4400000001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-468000</v>
      </c>
      <c r="E44" s="17">
        <v>0</v>
      </c>
      <c r="F44" s="17">
        <v>0</v>
      </c>
      <c r="G44" s="17">
        <v>0</v>
      </c>
      <c r="H44" s="17">
        <v>-360000</v>
      </c>
      <c r="I44" s="17">
        <v>0</v>
      </c>
      <c r="J44" s="17">
        <v>0</v>
      </c>
      <c r="K44" s="17">
        <f>SUM(B44:J44)</f>
        <v>-828000</v>
      </c>
      <c r="L44" s="24"/>
      <c r="M44"/>
      <c r="N44"/>
    </row>
    <row r="45" spans="1:14" s="23" customFormat="1" ht="16.5" customHeight="1">
      <c r="A45" s="25" t="s">
        <v>69</v>
      </c>
      <c r="B45" s="17">
        <v>-6556.64</v>
      </c>
      <c r="C45" s="17">
        <v>-5808.17</v>
      </c>
      <c r="D45" s="17">
        <v>-9056.55</v>
      </c>
      <c r="E45" s="17">
        <v>-4430.97</v>
      </c>
      <c r="F45" s="17">
        <v>-5823.13</v>
      </c>
      <c r="G45" s="17">
        <v>-6616.52</v>
      </c>
      <c r="H45" s="17">
        <v>-5942.89</v>
      </c>
      <c r="I45" s="17">
        <v>-7724.26</v>
      </c>
      <c r="J45" s="17">
        <v>-1871.19</v>
      </c>
      <c r="K45" s="17">
        <f>SUM(B45:J45)</f>
        <v>-53830.32000000001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419129.58999999997</v>
      </c>
      <c r="C49" s="27">
        <f>IF(C18+C29+C50&lt;0,0,C18+C29+C50)</f>
        <v>369768.47</v>
      </c>
      <c r="D49" s="27">
        <f>IF(D18+D29+D50&lt;0,0,D18+D29+D50)</f>
        <v>93857.45999999985</v>
      </c>
      <c r="E49" s="27">
        <f>IF(E18+E29+E50&lt;0,0,E18+E29+E50)</f>
        <v>285065.23999999993</v>
      </c>
      <c r="F49" s="27">
        <f>IF(F18+F29+F50&lt;0,0,F18+F29+F50)</f>
        <v>376401.37000000005</v>
      </c>
      <c r="G49" s="27">
        <f>IF(G18+G29+G50&lt;0,0,G18+G29+G50)</f>
        <v>438155.87000000005</v>
      </c>
      <c r="H49" s="27">
        <f>IF(H18+H29+H50&lt;0,0,H18+H29+H50)</f>
        <v>33380.919999999984</v>
      </c>
      <c r="I49" s="27">
        <f>IF(I18+I29+I50&lt;0,0,I18+I29+I50)</f>
        <v>495917.35</v>
      </c>
      <c r="J49" s="27">
        <f>IF(J18+J29+J50&lt;0,0,J18+J29+J50)</f>
        <v>117833.85999999999</v>
      </c>
      <c r="K49" s="20">
        <f>SUM(B49:J49)</f>
        <v>2629510.13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419129.59</v>
      </c>
      <c r="C55" s="10">
        <f t="shared" si="11"/>
        <v>369768.47</v>
      </c>
      <c r="D55" s="10">
        <f t="shared" si="11"/>
        <v>93857.46</v>
      </c>
      <c r="E55" s="10">
        <f t="shared" si="11"/>
        <v>285065.24</v>
      </c>
      <c r="F55" s="10">
        <f t="shared" si="11"/>
        <v>376401.37</v>
      </c>
      <c r="G55" s="10">
        <f t="shared" si="11"/>
        <v>438155.87</v>
      </c>
      <c r="H55" s="10">
        <f t="shared" si="11"/>
        <v>33380.92</v>
      </c>
      <c r="I55" s="10">
        <f>SUM(I56:I68)</f>
        <v>495917.35</v>
      </c>
      <c r="J55" s="10">
        <f t="shared" si="11"/>
        <v>117833.86</v>
      </c>
      <c r="K55" s="5">
        <f>SUM(K56:K68)</f>
        <v>2629510.1299999994</v>
      </c>
      <c r="L55" s="9"/>
    </row>
    <row r="56" spans="1:11" ht="16.5" customHeight="1">
      <c r="A56" s="7" t="s">
        <v>57</v>
      </c>
      <c r="B56" s="8">
        <v>366109.7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366109.7</v>
      </c>
    </row>
    <row r="57" spans="1:11" ht="16.5" customHeight="1">
      <c r="A57" s="7" t="s">
        <v>58</v>
      </c>
      <c r="B57" s="8">
        <v>53019.89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53019.89</v>
      </c>
    </row>
    <row r="58" spans="1:11" ht="16.5" customHeight="1">
      <c r="A58" s="7" t="s">
        <v>4</v>
      </c>
      <c r="B58" s="6">
        <v>0</v>
      </c>
      <c r="C58" s="8">
        <v>369768.47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369768.47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93857.46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93857.46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285065.24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285065.24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376401.37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376401.37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438155.87</v>
      </c>
      <c r="H62" s="6">
        <v>0</v>
      </c>
      <c r="I62" s="6">
        <v>0</v>
      </c>
      <c r="J62" s="6">
        <v>0</v>
      </c>
      <c r="K62" s="5">
        <f t="shared" si="12"/>
        <v>438155.87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33380.92</v>
      </c>
      <c r="I63" s="6">
        <v>0</v>
      </c>
      <c r="J63" s="6">
        <v>0</v>
      </c>
      <c r="K63" s="5">
        <f t="shared" si="12"/>
        <v>33380.92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178728.61</v>
      </c>
      <c r="J65" s="6">
        <v>0</v>
      </c>
      <c r="K65" s="5">
        <f t="shared" si="12"/>
        <v>178728.61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317188.74</v>
      </c>
      <c r="J66" s="6">
        <v>0</v>
      </c>
      <c r="K66" s="5">
        <f t="shared" si="12"/>
        <v>317188.74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117833.86</v>
      </c>
      <c r="K67" s="5">
        <f t="shared" si="12"/>
        <v>117833.86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2022-09-16T01:50:38Z</dcterms:modified>
  <cp:category/>
  <cp:version/>
  <cp:contentType/>
  <cp:contentStatus/>
</cp:coreProperties>
</file>