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<sst xmlns="http://schemas.openxmlformats.org/spreadsheetml/2006/main" count="83" uniqueCount="82">
  <si>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</si>
  <si>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</si>
  <si>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</si>
  <si>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</si>
  <si>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</si>
  <si>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</si>
  <si>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</si>
  <si>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</si>
  <si>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</si>
  <si>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</si>
  <si>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</si>
  <si>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</si>
  <si>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</si>
  <si>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</si>
  <si>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</si>
  <si>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</si>
  <si>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</si>
  <si>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</si>
  <si>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</si>
  <si>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</si>
  <si>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</si>
  <si>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</si>
  <si>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</si>
  <si>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</si>
  <si>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</si>
  <si>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</si>
  <si>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</si>
  <si>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</si>
  <si>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</si>
  <si>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</si>
  <si>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</si>
  <si>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</si>
  <si>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</si>
  <si>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</si>
  <si>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</si>
  <si>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</si>
  <si>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</si>
  <si>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</si>
  <si>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</si>
  <si>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</si>
  <si>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</si>
  <si>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</si>
  <si>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</si>
  <si>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</si>
  <si>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</si>
  <si>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</si>
  <si>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</si>
  <si>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</si>
  <si>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</si>
  <si>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</si>
  <si>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</si>
  <si>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</si>
  <si>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</si>
  <si>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</si>
  <si>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</si>
  <si>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</si>
  <si>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</si>
  <si>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</si>
  <si>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</si>
  <si>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</si>
  <si>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</si>
  <si>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</si>
  <si>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</si>
  <si>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</si>
  <si>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</si>
  <si>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</si>
  <si>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</si>
  <si>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</si>
  <si>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</si>
  <si>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</si>
  <si>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</si>
  <si>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</si>
  <si>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30/09/22 - VENCIMENTO 07/10/22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</si>
  <si>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</si>
  <si>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</si>
  <si>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</si>
  <si>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</si>
  <si>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</si>
  <si>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7.15. Consórcio KBPX</t>
  </si>
  <si>
    <t>7.16. Nova Paineira</t>
  </si>
  <si>
    <t>5.3. Revisão de Remuneração pelo Transporte Coletivo ¹</t>
  </si>
  <si>
    <t>¹ Energia para tração, tarifa do combustível e fator de transição de agosto e setembro.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</si>
</sst>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81754</v>
      </c>
      <c r="C7" s="10">
        <f>C8+C11</f>
        <v>97277</v>
      </c>
      <c r="D7" s="10">
        <f aca="true" t="shared" si="0" ref="D7:K7">D8+D11</f>
        <v>289879</v>
      </c>
      <c r="E7" s="10">
        <f t="shared" si="0"/>
        <v>237257</v>
      </c>
      <c r="F7" s="10">
        <f t="shared" si="0"/>
        <v>244996</v>
      </c>
      <c r="G7" s="10">
        <f t="shared" si="0"/>
        <v>133257</v>
      </c>
      <c r="H7" s="10">
        <f t="shared" si="0"/>
        <v>72754</v>
      </c>
      <c r="I7" s="10">
        <f t="shared" si="0"/>
        <v>112140</v>
      </c>
      <c r="J7" s="10">
        <f t="shared" si="0"/>
        <v>113051</v>
      </c>
      <c r="K7" s="10">
        <f t="shared" si="0"/>
        <v>204724</v>
      </c>
      <c r="L7" s="10">
        <f>SUM(B7:K7)</f>
        <v>1587089</v>
      </c>
      <c r="M7" s="11"/>
    </row>
    <row r="8" spans="1:13" ht="17.25" customHeight="1">
      <c r="A8" s="12" t="s">
        <v>18</v>
      </c>
      <c r="B8" s="13">
        <f>B9+B10</f>
        <v>5612</v>
      </c>
      <c r="C8" s="13">
        <f aca="true" t="shared" si="1" ref="C8:K8">C9+C10</f>
        <v>5809</v>
      </c>
      <c r="D8" s="13">
        <f t="shared" si="1"/>
        <v>18425</v>
      </c>
      <c r="E8" s="13">
        <f t="shared" si="1"/>
        <v>13112</v>
      </c>
      <c r="F8" s="13">
        <f t="shared" si="1"/>
        <v>12556</v>
      </c>
      <c r="G8" s="13">
        <f t="shared" si="1"/>
        <v>9217</v>
      </c>
      <c r="H8" s="13">
        <f t="shared" si="1"/>
        <v>4372</v>
      </c>
      <c r="I8" s="13">
        <f t="shared" si="1"/>
        <v>5069</v>
      </c>
      <c r="J8" s="13">
        <f t="shared" si="1"/>
        <v>6663</v>
      </c>
      <c r="K8" s="13">
        <f t="shared" si="1"/>
        <v>11479</v>
      </c>
      <c r="L8" s="13">
        <f>SUM(B8:K8)</f>
        <v>92314</v>
      </c>
      <c r="M8"/>
    </row>
    <row r="9" spans="1:13" ht="17.25" customHeight="1">
      <c r="A9" s="14" t="s">
        <v>19</v>
      </c>
      <c r="B9" s="15">
        <v>5610</v>
      </c>
      <c r="C9" s="15">
        <v>5809</v>
      </c>
      <c r="D9" s="15">
        <v>18425</v>
      </c>
      <c r="E9" s="15">
        <v>13112</v>
      </c>
      <c r="F9" s="15">
        <v>12556</v>
      </c>
      <c r="G9" s="15">
        <v>9217</v>
      </c>
      <c r="H9" s="15">
        <v>4332</v>
      </c>
      <c r="I9" s="15">
        <v>5069</v>
      </c>
      <c r="J9" s="15">
        <v>6663</v>
      </c>
      <c r="K9" s="15">
        <v>11479</v>
      </c>
      <c r="L9" s="13">
        <f>SUM(B9:K9)</f>
        <v>92272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>SUM(B10:K10)</f>
        <v>42</v>
      </c>
      <c r="M10"/>
    </row>
    <row r="11" spans="1:13" ht="17.25" customHeight="1">
      <c r="A11" s="12" t="s">
        <v>21</v>
      </c>
      <c r="B11" s="15">
        <v>76142</v>
      </c>
      <c r="C11" s="15">
        <v>91468</v>
      </c>
      <c r="D11" s="15">
        <v>271454</v>
      </c>
      <c r="E11" s="15">
        <v>224145</v>
      </c>
      <c r="F11" s="15">
        <v>232440</v>
      </c>
      <c r="G11" s="15">
        <v>124040</v>
      </c>
      <c r="H11" s="15">
        <v>68382</v>
      </c>
      <c r="I11" s="15">
        <v>107071</v>
      </c>
      <c r="J11" s="15">
        <v>106388</v>
      </c>
      <c r="K11" s="15">
        <v>193245</v>
      </c>
      <c r="L11" s="13">
        <f>SUM(B11:K11)</f>
        <v>1494775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-0.1107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1.368857416874191</v>
      </c>
      <c r="C16" s="22">
        <v>1.310466244097143</v>
      </c>
      <c r="D16" s="22">
        <v>1.162843982477851</v>
      </c>
      <c r="E16" s="22">
        <v>1.17261703867096</v>
      </c>
      <c r="F16" s="22">
        <v>1.331844800268274</v>
      </c>
      <c r="G16" s="22">
        <v>1.324197575557707</v>
      </c>
      <c r="H16" s="22">
        <v>1.204086802520553</v>
      </c>
      <c r="I16" s="22">
        <v>1.260569789531047</v>
      </c>
      <c r="J16" s="22">
        <v>1.405150044637361</v>
      </c>
      <c r="K16" s="22">
        <v>1.194562879407466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77</v>
      </c>
      <c r="B18" s="25">
        <f>SUM(B19:B26)</f>
        <v>808857.9799999999</v>
      </c>
      <c r="C18" s="25">
        <f aca="true" t="shared" si="2" ref="C18:K18">SUM(C19:C26)</f>
        <v>536718.9700000001</v>
      </c>
      <c r="D18" s="25">
        <f t="shared" si="2"/>
        <v>1704648.83</v>
      </c>
      <c r="E18" s="25">
        <f t="shared" si="2"/>
        <v>1416371.9300000002</v>
      </c>
      <c r="F18" s="25">
        <f t="shared" si="2"/>
        <v>1490299.1799999997</v>
      </c>
      <c r="G18" s="25">
        <f t="shared" si="2"/>
        <v>883307.3399999999</v>
      </c>
      <c r="H18" s="25">
        <f t="shared" si="2"/>
        <v>485405.24000000005</v>
      </c>
      <c r="I18" s="25">
        <f t="shared" si="2"/>
        <v>636532.1900000001</v>
      </c>
      <c r="J18" s="25">
        <f t="shared" si="2"/>
        <v>775171.27</v>
      </c>
      <c r="K18" s="25">
        <f t="shared" si="2"/>
        <v>973208.85</v>
      </c>
      <c r="L18" s="25">
        <f>SUM(B18:K18)</f>
        <v>9710521.780000001</v>
      </c>
      <c r="M18"/>
    </row>
    <row r="19" spans="1:13" ht="17.25" customHeight="1">
      <c r="A19" s="26" t="s">
        <v>24</v>
      </c>
      <c r="B19" s="61">
        <f>ROUND((B13+B14)*B7,2)</f>
        <v>586266.11</v>
      </c>
      <c r="C19" s="61">
        <f aca="true" t="shared" si="3" ref="C19:K19">ROUND((C13+C14)*C7,2)</f>
        <v>399185.9</v>
      </c>
      <c r="D19" s="61">
        <f t="shared" si="3"/>
        <v>1415769.04</v>
      </c>
      <c r="E19" s="61">
        <f t="shared" si="3"/>
        <v>1173757.83</v>
      </c>
      <c r="F19" s="61">
        <f t="shared" si="3"/>
        <v>1070926.52</v>
      </c>
      <c r="G19" s="61">
        <f t="shared" si="3"/>
        <v>640486.44</v>
      </c>
      <c r="H19" s="61">
        <f t="shared" si="3"/>
        <v>385188.78</v>
      </c>
      <c r="I19" s="61">
        <f t="shared" si="3"/>
        <v>492249.74</v>
      </c>
      <c r="J19" s="61">
        <f t="shared" si="3"/>
        <v>534448.6</v>
      </c>
      <c r="K19" s="61">
        <f t="shared" si="3"/>
        <v>790337</v>
      </c>
      <c r="L19" s="33">
        <f>SUM(B19:K19)</f>
        <v>7488615.96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216248.6</v>
      </c>
      <c r="C20" s="33">
        <f t="shared" si="4"/>
        <v>123933.75</v>
      </c>
      <c r="D20" s="33">
        <f t="shared" si="4"/>
        <v>230549.47</v>
      </c>
      <c r="E20" s="33">
        <f t="shared" si="4"/>
        <v>202610.6</v>
      </c>
      <c r="F20" s="33">
        <f t="shared" si="4"/>
        <v>355381.4</v>
      </c>
      <c r="G20" s="33">
        <f t="shared" si="4"/>
        <v>207644.15</v>
      </c>
      <c r="H20" s="33">
        <f t="shared" si="4"/>
        <v>78611.95</v>
      </c>
      <c r="I20" s="33">
        <f t="shared" si="4"/>
        <v>128265.41</v>
      </c>
      <c r="J20" s="33">
        <f t="shared" si="4"/>
        <v>216531.87</v>
      </c>
      <c r="K20" s="33">
        <f t="shared" si="4"/>
        <v>153770.24</v>
      </c>
      <c r="L20" s="33">
        <f aca="true" t="shared" si="5" ref="L19:L26">SUM(B20:K20)</f>
        <v>1913547.4399999997</v>
      </c>
      <c r="M20"/>
    </row>
    <row r="21" spans="1:13" ht="17.25" customHeight="1">
      <c r="A21" s="27" t="s">
        <v>26</v>
      </c>
      <c r="B21" s="33">
        <v>3456.34</v>
      </c>
      <c r="C21" s="33">
        <v>11041.93</v>
      </c>
      <c r="D21" s="33">
        <v>52260.8</v>
      </c>
      <c r="E21" s="33">
        <v>34434.85</v>
      </c>
      <c r="F21" s="33">
        <v>60072.01</v>
      </c>
      <c r="G21" s="33">
        <v>33957.96</v>
      </c>
      <c r="H21" s="33">
        <v>19132.17</v>
      </c>
      <c r="I21" s="33">
        <v>13323.48</v>
      </c>
      <c r="J21" s="33">
        <v>19521.12</v>
      </c>
      <c r="K21" s="33">
        <v>24105.36</v>
      </c>
      <c r="L21" s="33">
        <f t="shared" si="5"/>
        <v>271306.02</v>
      </c>
      <c r="M21"/>
    </row>
    <row r="22" spans="1:13" ht="17.25" customHeight="1">
      <c r="A22" s="27" t="s">
        <v>27</v>
      </c>
      <c r="B22" s="33">
        <v>1787.15</v>
      </c>
      <c r="C22" s="29">
        <v>1787.15</v>
      </c>
      <c r="D22" s="29">
        <v>3574.3</v>
      </c>
      <c r="E22" s="29">
        <v>3574.3</v>
      </c>
      <c r="F22" s="33">
        <v>1787.15</v>
      </c>
      <c r="G22" s="29">
        <v>0</v>
      </c>
      <c r="H22" s="33">
        <v>1787.15</v>
      </c>
      <c r="I22" s="29">
        <v>1787.15</v>
      </c>
      <c r="J22" s="29">
        <v>3574.3</v>
      </c>
      <c r="K22" s="29">
        <v>3574.3</v>
      </c>
      <c r="L22" s="33">
        <f t="shared" si="5"/>
        <v>23232.95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74</v>
      </c>
      <c r="B24" s="33">
        <v>629.94</v>
      </c>
      <c r="C24" s="33">
        <v>417.27</v>
      </c>
      <c r="D24" s="33">
        <v>1327.18</v>
      </c>
      <c r="E24" s="33">
        <v>1101.05</v>
      </c>
      <c r="F24" s="33">
        <v>1160.27</v>
      </c>
      <c r="G24" s="33">
        <v>686.47</v>
      </c>
      <c r="H24" s="33">
        <v>376.89</v>
      </c>
      <c r="I24" s="33">
        <v>495.34</v>
      </c>
      <c r="J24" s="33">
        <v>603.02</v>
      </c>
      <c r="K24" s="33">
        <v>756.47</v>
      </c>
      <c r="L24" s="33">
        <f t="shared" si="5"/>
        <v>7553.900000000002</v>
      </c>
      <c r="M24"/>
    </row>
    <row r="25" spans="1:13" ht="17.25" customHeight="1">
      <c r="A25" s="27" t="s">
        <v>75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76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-382833.14</v>
      </c>
      <c r="C29" s="33">
        <f t="shared" si="6"/>
        <v>-30174.92</v>
      </c>
      <c r="D29" s="33">
        <f t="shared" si="6"/>
        <v>-88449.96</v>
      </c>
      <c r="E29" s="33">
        <f t="shared" si="6"/>
        <v>-69517.87000000005</v>
      </c>
      <c r="F29" s="33">
        <f t="shared" si="6"/>
        <v>-61830.16</v>
      </c>
      <c r="G29" s="33">
        <f t="shared" si="6"/>
        <v>-44372.020000000004</v>
      </c>
      <c r="H29" s="33">
        <f t="shared" si="6"/>
        <v>-32257.739999999998</v>
      </c>
      <c r="I29" s="33">
        <f t="shared" si="6"/>
        <v>-36454.619999999995</v>
      </c>
      <c r="J29" s="33">
        <f t="shared" si="6"/>
        <v>-32670.370000000003</v>
      </c>
      <c r="K29" s="33">
        <f t="shared" si="6"/>
        <v>-55506.03</v>
      </c>
      <c r="L29" s="33">
        <f aca="true" t="shared" si="7" ref="L29:L36">SUM(B29:K29)</f>
        <v>-834066.8300000002</v>
      </c>
      <c r="M29"/>
    </row>
    <row r="30" spans="1:13" ht="18.75" customHeight="1">
      <c r="A30" s="27" t="s">
        <v>30</v>
      </c>
      <c r="B30" s="33">
        <f>B31+B32+B33+B34</f>
        <v>-24684</v>
      </c>
      <c r="C30" s="33">
        <f aca="true" t="shared" si="8" ref="C30:K30">C31+C32+C33+C34</f>
        <v>-25559.6</v>
      </c>
      <c r="D30" s="33">
        <f t="shared" si="8"/>
        <v>-81070</v>
      </c>
      <c r="E30" s="33">
        <f t="shared" si="8"/>
        <v>-57692.8</v>
      </c>
      <c r="F30" s="33">
        <f t="shared" si="8"/>
        <v>-55246.4</v>
      </c>
      <c r="G30" s="33">
        <f t="shared" si="8"/>
        <v>-40554.8</v>
      </c>
      <c r="H30" s="33">
        <f t="shared" si="8"/>
        <v>-19060.8</v>
      </c>
      <c r="I30" s="33">
        <f t="shared" si="8"/>
        <v>-33700.229999999996</v>
      </c>
      <c r="J30" s="33">
        <f t="shared" si="8"/>
        <v>-29317.2</v>
      </c>
      <c r="K30" s="33">
        <f t="shared" si="8"/>
        <v>-50507.6</v>
      </c>
      <c r="L30" s="33">
        <f t="shared" si="7"/>
        <v>-417393.43</v>
      </c>
      <c r="M30"/>
    </row>
    <row r="31" spans="1:13" s="36" customFormat="1" ht="18.75" customHeight="1">
      <c r="A31" s="34" t="s">
        <v>54</v>
      </c>
      <c r="B31" s="33">
        <f>-ROUND((B9)*$E$3,2)</f>
        <v>-24684</v>
      </c>
      <c r="C31" s="33">
        <f aca="true" t="shared" si="9" ref="C31:K31">-ROUND((C9)*$E$3,2)</f>
        <v>-25559.6</v>
      </c>
      <c r="D31" s="33">
        <f t="shared" si="9"/>
        <v>-81070</v>
      </c>
      <c r="E31" s="33">
        <f t="shared" si="9"/>
        <v>-57692.8</v>
      </c>
      <c r="F31" s="33">
        <f t="shared" si="9"/>
        <v>-55246.4</v>
      </c>
      <c r="G31" s="33">
        <f t="shared" si="9"/>
        <v>-40554.8</v>
      </c>
      <c r="H31" s="33">
        <f t="shared" si="9"/>
        <v>-19060.8</v>
      </c>
      <c r="I31" s="33">
        <f t="shared" si="9"/>
        <v>-22303.6</v>
      </c>
      <c r="J31" s="33">
        <f t="shared" si="9"/>
        <v>-29317.2</v>
      </c>
      <c r="K31" s="33">
        <f t="shared" si="9"/>
        <v>-50507.6</v>
      </c>
      <c r="L31" s="33">
        <f t="shared" si="7"/>
        <v>-405996.8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-11396.63</v>
      </c>
      <c r="J34" s="17">
        <v>0</v>
      </c>
      <c r="K34" s="17">
        <v>0</v>
      </c>
      <c r="L34" s="33">
        <f t="shared" si="7"/>
        <v>-11396.63</v>
      </c>
      <c r="M34"/>
    </row>
    <row r="35" spans="1:13" s="36" customFormat="1" ht="18.75" customHeight="1">
      <c r="A35" s="27" t="s">
        <v>34</v>
      </c>
      <c r="B35" s="38">
        <f>SUM(B36:B47)</f>
        <v>-106558.38</v>
      </c>
      <c r="C35" s="38">
        <f aca="true" t="shared" si="10" ref="C35:K35">SUM(C36:C47)</f>
        <v>-4615.32</v>
      </c>
      <c r="D35" s="38">
        <f t="shared" si="10"/>
        <v>-7379.96</v>
      </c>
      <c r="E35" s="38">
        <f t="shared" si="10"/>
        <v>-11825.070000000047</v>
      </c>
      <c r="F35" s="38">
        <f t="shared" si="10"/>
        <v>-6583.76</v>
      </c>
      <c r="G35" s="38">
        <f t="shared" si="10"/>
        <v>-3817.22</v>
      </c>
      <c r="H35" s="38">
        <f t="shared" si="10"/>
        <v>-13196.939999999999</v>
      </c>
      <c r="I35" s="38">
        <f t="shared" si="10"/>
        <v>-2754.39</v>
      </c>
      <c r="J35" s="38">
        <f t="shared" si="10"/>
        <v>-3353.17</v>
      </c>
      <c r="K35" s="38">
        <f t="shared" si="10"/>
        <v>-4998.43</v>
      </c>
      <c r="L35" s="33">
        <f t="shared" si="7"/>
        <v>-165082.6400000001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-25002.58</v>
      </c>
      <c r="C37" s="17">
        <v>0</v>
      </c>
      <c r="D37" s="17">
        <v>0</v>
      </c>
      <c r="E37" s="33">
        <v>-5702.55</v>
      </c>
      <c r="F37" s="28">
        <v>0</v>
      </c>
      <c r="G37" s="28">
        <v>0</v>
      </c>
      <c r="H37" s="33">
        <v>-6522.4</v>
      </c>
      <c r="I37" s="17">
        <v>0</v>
      </c>
      <c r="J37" s="28">
        <v>0</v>
      </c>
      <c r="K37" s="17">
        <v>0</v>
      </c>
      <c r="L37" s="33">
        <f>SUM(B37:K37)</f>
        <v>-37227.53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-2295.05</v>
      </c>
      <c r="D39" s="17">
        <v>0</v>
      </c>
      <c r="E39" s="17">
        <v>0</v>
      </c>
      <c r="F39" s="17">
        <v>-131.91</v>
      </c>
      <c r="G39" s="17">
        <v>0</v>
      </c>
      <c r="H39" s="17">
        <v>-4578.81</v>
      </c>
      <c r="I39" s="17">
        <v>0</v>
      </c>
      <c r="J39" s="17">
        <v>0</v>
      </c>
      <c r="K39" s="17">
        <v>-792</v>
      </c>
      <c r="L39" s="30">
        <f aca="true" t="shared" si="11" ref="L39:L48">SUM(B39:K39)</f>
        <v>-7797.77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71</v>
      </c>
      <c r="B46" s="17">
        <v>-3502.86</v>
      </c>
      <c r="C46" s="17">
        <v>-2320.27</v>
      </c>
      <c r="D46" s="17">
        <v>-7379.96</v>
      </c>
      <c r="E46" s="17">
        <v>-6122.52</v>
      </c>
      <c r="F46" s="17">
        <v>-6451.85</v>
      </c>
      <c r="G46" s="17">
        <v>-3817.22</v>
      </c>
      <c r="H46" s="17">
        <v>-2095.73</v>
      </c>
      <c r="I46" s="17">
        <v>-2754.39</v>
      </c>
      <c r="J46" s="17">
        <v>-3353.17</v>
      </c>
      <c r="K46" s="17">
        <v>-4206.43</v>
      </c>
      <c r="L46" s="30">
        <f t="shared" si="11"/>
        <v>-42004.4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80</v>
      </c>
      <c r="B48" s="17">
        <v>-251590.76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-251590.76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426024.83999999985</v>
      </c>
      <c r="C50" s="41">
        <f>IF(C18+C29+C42+C51&lt;0,0,C18+C29+C51)</f>
        <v>506544.0500000001</v>
      </c>
      <c r="D50" s="41">
        <f>IF(D18+D29+D42+D51&lt;0,0,D18+D29+D51)</f>
        <v>1616198.87</v>
      </c>
      <c r="E50" s="41">
        <f>IF(E18+E29+E42+E51&lt;0,0,E18+E29+E51)</f>
        <v>1346854.06</v>
      </c>
      <c r="F50" s="41">
        <f>IF(F18+F29+F42+F51&lt;0,0,F18+F29+F51)</f>
        <v>1428469.0199999998</v>
      </c>
      <c r="G50" s="41">
        <f>IF(G18+G29+G42+G51&lt;0,0,G18+G29+G51)</f>
        <v>838935.3199999998</v>
      </c>
      <c r="H50" s="41">
        <f>IF(H18+H29+H42+H51&lt;0,0,H18+H29+H51)</f>
        <v>453147.50000000006</v>
      </c>
      <c r="I50" s="41">
        <f>IF(I18+I29+I42+I51&lt;0,0,I18+I29+I51)</f>
        <v>600077.5700000001</v>
      </c>
      <c r="J50" s="41">
        <f>IF(J18+J29+J42+J51&lt;0,0,J18+J29+J51)</f>
        <v>742500.9</v>
      </c>
      <c r="K50" s="41">
        <f>IF(K18+K29+K42+K51&lt;0,0,K18+K29+K51)</f>
        <v>917702.82</v>
      </c>
      <c r="L50" s="42">
        <f>SUM(B50:K50)</f>
        <v>8876454.950000001</v>
      </c>
      <c r="M50" s="54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426024.84</v>
      </c>
      <c r="C56" s="41">
        <f aca="true" t="shared" si="12" ref="C56:J56">SUM(C57:C68)</f>
        <v>506544.04</v>
      </c>
      <c r="D56" s="41">
        <f t="shared" si="12"/>
        <v>1616198.86</v>
      </c>
      <c r="E56" s="41">
        <f t="shared" si="12"/>
        <v>1346854.06</v>
      </c>
      <c r="F56" s="41">
        <f t="shared" si="12"/>
        <v>1428469.01</v>
      </c>
      <c r="G56" s="41">
        <f t="shared" si="12"/>
        <v>838935.33</v>
      </c>
      <c r="H56" s="41">
        <f t="shared" si="12"/>
        <v>453147.5</v>
      </c>
      <c r="I56" s="41">
        <f>SUM(I57:I72)</f>
        <v>600077.5700000001</v>
      </c>
      <c r="J56" s="41">
        <f t="shared" si="12"/>
        <v>742500.91</v>
      </c>
      <c r="K56" s="41">
        <f>SUM(K57:K70)</f>
        <v>917702.8200000001</v>
      </c>
      <c r="L56" s="46">
        <f>SUM(B56:K56)</f>
        <v>8876454.940000001</v>
      </c>
      <c r="M56" s="40"/>
    </row>
    <row r="57" spans="1:13" ht="18.75" customHeight="1">
      <c r="A57" s="47" t="s">
        <v>47</v>
      </c>
      <c r="B57" s="48">
        <v>426024.84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426024.84</v>
      </c>
      <c r="M57" s="40"/>
    </row>
    <row r="58" spans="1:12" ht="18.75" customHeight="1">
      <c r="A58" s="47" t="s">
        <v>57</v>
      </c>
      <c r="B58" s="17">
        <v>0</v>
      </c>
      <c r="C58" s="48">
        <v>442719.49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442719.49</v>
      </c>
    </row>
    <row r="59" spans="1:12" ht="18.75" customHeight="1">
      <c r="A59" s="47" t="s">
        <v>58</v>
      </c>
      <c r="B59" s="17">
        <v>0</v>
      </c>
      <c r="C59" s="48">
        <v>63824.55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63824.55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1616198.86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1616198.86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1346854.06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1346854.06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1428469.01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1428469.01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838935.33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838935.33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453147.5</v>
      </c>
      <c r="I64" s="17">
        <v>0</v>
      </c>
      <c r="J64" s="17">
        <v>0</v>
      </c>
      <c r="K64" s="17">
        <v>0</v>
      </c>
      <c r="L64" s="46">
        <f t="shared" si="13"/>
        <v>453147.5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742500.91</v>
      </c>
      <c r="K66" s="17">
        <v>0</v>
      </c>
      <c r="L66" s="46">
        <f t="shared" si="13"/>
        <v>742500.91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528229.74</v>
      </c>
      <c r="L67" s="46">
        <f t="shared" si="13"/>
        <v>528229.74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389473.08</v>
      </c>
      <c r="L68" s="46">
        <f t="shared" si="13"/>
        <v>389473.08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79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f>+I50</f>
        <v>600077.5700000001</v>
      </c>
      <c r="J72" s="52">
        <v>0</v>
      </c>
      <c r="K72" s="52">
        <v>0</v>
      </c>
      <c r="L72" s="51">
        <f>SUM(B72:K72)</f>
        <v>600077.5700000001</v>
      </c>
    </row>
    <row r="73" spans="1:12" ht="18" customHeight="1">
      <c r="A73" s="53" t="s">
        <v>81</v>
      </c>
      <c r="B73"/>
      <c r="C73"/>
      <c r="D73"/>
      <c r="E73"/>
      <c r="F73"/>
      <c r="G73"/>
      <c r="H73"/>
      <c r="I73"/>
      <c r="J73"/>
      <c r="K73"/>
      <c r="L73"/>
    </row>
    <row r="74" spans="1:11" ht="14.25">
      <c r="A74" s="62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2022-10-07T09:42:46Z</dcterms:modified>
  <cp:category/>
  <cp:version/>
  <cp:contentType/>
  <cp:contentStatus/>
</cp:coreProperties>
</file>