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<sst xmlns="http://schemas.openxmlformats.org/spreadsheetml/2006/main" count="82" uniqueCount="81">
  <si>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</si>
  <si>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</si>
  <si>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</si>
  <si>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</si>
  <si>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</si>
  <si>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</si>
  <si>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</si>
  <si>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</si>
  <si>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</si>
  <si>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</si>
  <si>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</si>
  <si>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</si>
  <si>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</si>
  <si>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</si>
  <si>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</si>
  <si>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</si>
  <si>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</si>
  <si>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</si>
  <si>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</si>
  <si>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</si>
  <si>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</si>
  <si>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</si>
  <si>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</si>
  <si>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</si>
  <si>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</si>
  <si>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</si>
  <si>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</si>
  <si>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</si>
  <si>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</si>
  <si>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</si>
  <si>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</si>
  <si>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</si>
  <si>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</si>
  <si>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</si>
  <si>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</si>
  <si>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</si>
  <si>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</si>
  <si>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</si>
  <si>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</si>
  <si>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</si>
  <si>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</si>
  <si>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</si>
  <si>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</si>
  <si>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</si>
  <si>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</si>
  <si>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</si>
  <si>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</si>
  <si>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</si>
  <si>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</si>
  <si>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</si>
  <si>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</si>
  <si>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</si>
  <si>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</si>
  <si>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</si>
  <si>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</si>
  <si>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</si>
  <si>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</si>
  <si>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</si>
  <si>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</si>
  <si>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</si>
  <si>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</si>
  <si>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</si>
  <si>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</si>
  <si>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</si>
  <si>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</si>
  <si>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</si>
  <si>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</si>
  <si>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</si>
  <si>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</si>
  <si>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</si>
  <si>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</si>
  <si>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</si>
  <si>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</si>
  <si>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OPERAÇÃO 29/09/22 - VENCIMENTO 06/10/22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</si>
  <si>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</si>
  <si>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</si>
  <si>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</si>
  <si>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</si>
  <si>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</si>
  <si>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7.15. Consórcio KBPX</t>
  </si>
  <si>
    <t>7.16. Nova Paineira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</si>
</sst>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89925</v>
      </c>
      <c r="C7" s="10">
        <f>C8+C11</f>
        <v>104789</v>
      </c>
      <c r="D7" s="10">
        <f aca="true" t="shared" si="0" ref="D7:K7">D8+D11</f>
        <v>311952</v>
      </c>
      <c r="E7" s="10">
        <f t="shared" si="0"/>
        <v>253299</v>
      </c>
      <c r="F7" s="10">
        <f t="shared" si="0"/>
        <v>256480</v>
      </c>
      <c r="G7" s="10">
        <f t="shared" si="0"/>
        <v>143759</v>
      </c>
      <c r="H7" s="10">
        <f t="shared" si="0"/>
        <v>77154</v>
      </c>
      <c r="I7" s="10">
        <f t="shared" si="0"/>
        <v>115309</v>
      </c>
      <c r="J7" s="10">
        <f t="shared" si="0"/>
        <v>123198</v>
      </c>
      <c r="K7" s="10">
        <f t="shared" si="0"/>
        <v>212784</v>
      </c>
      <c r="L7" s="10">
        <f>SUM(B7:K7)</f>
        <v>1688649</v>
      </c>
      <c r="M7" s="11"/>
    </row>
    <row r="8" spans="1:13" ht="17.25" customHeight="1">
      <c r="A8" s="12" t="s">
        <v>18</v>
      </c>
      <c r="B8" s="13">
        <f>B9+B10</f>
        <v>5691</v>
      </c>
      <c r="C8" s="13">
        <f aca="true" t="shared" si="1" ref="C8:K8">C9+C10</f>
        <v>5728</v>
      </c>
      <c r="D8" s="13">
        <f t="shared" si="1"/>
        <v>17890</v>
      </c>
      <c r="E8" s="13">
        <f t="shared" si="1"/>
        <v>12639</v>
      </c>
      <c r="F8" s="13">
        <f t="shared" si="1"/>
        <v>11929</v>
      </c>
      <c r="G8" s="13">
        <f t="shared" si="1"/>
        <v>9111</v>
      </c>
      <c r="H8" s="13">
        <f t="shared" si="1"/>
        <v>4337</v>
      </c>
      <c r="I8" s="13">
        <f t="shared" si="1"/>
        <v>4894</v>
      </c>
      <c r="J8" s="13">
        <f t="shared" si="1"/>
        <v>6946</v>
      </c>
      <c r="K8" s="13">
        <f t="shared" si="1"/>
        <v>11096</v>
      </c>
      <c r="L8" s="13">
        <f>SUM(B8:K8)</f>
        <v>90261</v>
      </c>
      <c r="M8"/>
    </row>
    <row r="9" spans="1:13" ht="17.25" customHeight="1">
      <c r="A9" s="14" t="s">
        <v>19</v>
      </c>
      <c r="B9" s="15">
        <v>5691</v>
      </c>
      <c r="C9" s="15">
        <v>5728</v>
      </c>
      <c r="D9" s="15">
        <v>17890</v>
      </c>
      <c r="E9" s="15">
        <v>12639</v>
      </c>
      <c r="F9" s="15">
        <v>11929</v>
      </c>
      <c r="G9" s="15">
        <v>9111</v>
      </c>
      <c r="H9" s="15">
        <v>4302</v>
      </c>
      <c r="I9" s="15">
        <v>4894</v>
      </c>
      <c r="J9" s="15">
        <v>6946</v>
      </c>
      <c r="K9" s="15">
        <v>11096</v>
      </c>
      <c r="L9" s="13">
        <f>SUM(B9:K9)</f>
        <v>90226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35</v>
      </c>
      <c r="I10" s="15">
        <v>0</v>
      </c>
      <c r="J10" s="15">
        <v>0</v>
      </c>
      <c r="K10" s="15">
        <v>0</v>
      </c>
      <c r="L10" s="13">
        <f>SUM(B10:K10)</f>
        <v>35</v>
      </c>
      <c r="M10"/>
    </row>
    <row r="11" spans="1:13" ht="17.25" customHeight="1">
      <c r="A11" s="12" t="s">
        <v>21</v>
      </c>
      <c r="B11" s="15">
        <v>84234</v>
      </c>
      <c r="C11" s="15">
        <v>99061</v>
      </c>
      <c r="D11" s="15">
        <v>294062</v>
      </c>
      <c r="E11" s="15">
        <v>240660</v>
      </c>
      <c r="F11" s="15">
        <v>244551</v>
      </c>
      <c r="G11" s="15">
        <v>134648</v>
      </c>
      <c r="H11" s="15">
        <v>72817</v>
      </c>
      <c r="I11" s="15">
        <v>110415</v>
      </c>
      <c r="J11" s="15">
        <v>116252</v>
      </c>
      <c r="K11" s="15">
        <v>201688</v>
      </c>
      <c r="L11" s="13">
        <f>SUM(B11:K11)</f>
        <v>1598388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7.2818</v>
      </c>
      <c r="C13" s="20">
        <v>4.1036</v>
      </c>
      <c r="D13" s="20">
        <v>4.884</v>
      </c>
      <c r="E13" s="20">
        <v>4.9472</v>
      </c>
      <c r="F13" s="20">
        <v>4.3712</v>
      </c>
      <c r="G13" s="20">
        <v>4.8064</v>
      </c>
      <c r="H13" s="20">
        <v>5.2944</v>
      </c>
      <c r="I13" s="20">
        <v>4.3896</v>
      </c>
      <c r="J13" s="20">
        <v>4.7275</v>
      </c>
      <c r="K13" s="20">
        <v>3.8605</v>
      </c>
      <c r="L13" s="18"/>
      <c r="M13"/>
    </row>
    <row r="14" spans="1:13" ht="17.25" customHeight="1">
      <c r="A14" s="19" t="s">
        <v>74</v>
      </c>
      <c r="B14" s="20">
        <v>-0.1228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1.254026187726382</v>
      </c>
      <c r="C16" s="22">
        <v>1.224428506577791</v>
      </c>
      <c r="D16" s="22">
        <v>1.090042441482733</v>
      </c>
      <c r="E16" s="22">
        <v>1.106251807963287</v>
      </c>
      <c r="F16" s="22">
        <v>1.274561113201608</v>
      </c>
      <c r="G16" s="22">
        <v>1.230372099400194</v>
      </c>
      <c r="H16" s="22">
        <v>1.140694346277236</v>
      </c>
      <c r="I16" s="22">
        <v>1.218529720861434</v>
      </c>
      <c r="J16" s="22">
        <v>1.29435043693089</v>
      </c>
      <c r="K16" s="22">
        <v>1.146288798046679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75</v>
      </c>
      <c r="B18" s="25">
        <f>SUM(B19:B26)</f>
        <v>813651.4599999998</v>
      </c>
      <c r="C18" s="25">
        <f aca="true" t="shared" si="2" ref="C18:K18">SUM(C19:C26)</f>
        <v>540395.3699999999</v>
      </c>
      <c r="D18" s="25">
        <f t="shared" si="2"/>
        <v>1719098.1</v>
      </c>
      <c r="E18" s="25">
        <f t="shared" si="2"/>
        <v>1426238.4399999997</v>
      </c>
      <c r="F18" s="25">
        <f t="shared" si="2"/>
        <v>1492947.8899999997</v>
      </c>
      <c r="G18" s="25">
        <f t="shared" si="2"/>
        <v>885910.2</v>
      </c>
      <c r="H18" s="25">
        <f t="shared" si="2"/>
        <v>487717.17000000004</v>
      </c>
      <c r="I18" s="25">
        <f t="shared" si="2"/>
        <v>632851.63</v>
      </c>
      <c r="J18" s="25">
        <f t="shared" si="2"/>
        <v>778455.8400000001</v>
      </c>
      <c r="K18" s="25">
        <f t="shared" si="2"/>
        <v>970687.77</v>
      </c>
      <c r="L18" s="25">
        <f>SUM(B18:K18)</f>
        <v>9747953.87</v>
      </c>
      <c r="M18"/>
    </row>
    <row r="19" spans="1:13" ht="17.25" customHeight="1">
      <c r="A19" s="26" t="s">
        <v>24</v>
      </c>
      <c r="B19" s="61">
        <f>ROUND((B13+B14)*B7,2)</f>
        <v>643773.08</v>
      </c>
      <c r="C19" s="61">
        <f aca="true" t="shared" si="3" ref="C19:K19">ROUND((C13+C14)*C7,2)</f>
        <v>430012.14</v>
      </c>
      <c r="D19" s="61">
        <f t="shared" si="3"/>
        <v>1523573.57</v>
      </c>
      <c r="E19" s="61">
        <f t="shared" si="3"/>
        <v>1253120.81</v>
      </c>
      <c r="F19" s="61">
        <f t="shared" si="3"/>
        <v>1121125.38</v>
      </c>
      <c r="G19" s="61">
        <f t="shared" si="3"/>
        <v>690963.26</v>
      </c>
      <c r="H19" s="61">
        <f t="shared" si="3"/>
        <v>408484.14</v>
      </c>
      <c r="I19" s="61">
        <f t="shared" si="3"/>
        <v>506160.39</v>
      </c>
      <c r="J19" s="61">
        <f t="shared" si="3"/>
        <v>582418.55</v>
      </c>
      <c r="K19" s="61">
        <f t="shared" si="3"/>
        <v>821452.63</v>
      </c>
      <c r="L19" s="33">
        <f>SUM(B19:K19)</f>
        <v>7981083.949999999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163535.22</v>
      </c>
      <c r="C20" s="33">
        <f t="shared" si="4"/>
        <v>96506.98</v>
      </c>
      <c r="D20" s="33">
        <f t="shared" si="4"/>
        <v>137186.28</v>
      </c>
      <c r="E20" s="33">
        <f t="shared" si="4"/>
        <v>133146.35</v>
      </c>
      <c r="F20" s="33">
        <f t="shared" si="4"/>
        <v>307817.43</v>
      </c>
      <c r="G20" s="33">
        <f t="shared" si="4"/>
        <v>159178.66</v>
      </c>
      <c r="H20" s="33">
        <f t="shared" si="4"/>
        <v>57471.41</v>
      </c>
      <c r="I20" s="33">
        <f t="shared" si="4"/>
        <v>110611.09</v>
      </c>
      <c r="J20" s="33">
        <f t="shared" si="4"/>
        <v>171435.15</v>
      </c>
      <c r="K20" s="33">
        <f t="shared" si="4"/>
        <v>120169.32</v>
      </c>
      <c r="L20" s="33">
        <f aca="true" t="shared" si="5" ref="L19:L26">SUM(B20:K20)</f>
        <v>1457057.8900000001</v>
      </c>
      <c r="M20"/>
    </row>
    <row r="21" spans="1:13" ht="17.25" customHeight="1">
      <c r="A21" s="27" t="s">
        <v>26</v>
      </c>
      <c r="B21" s="33">
        <v>3453.62</v>
      </c>
      <c r="C21" s="33">
        <v>11316.25</v>
      </c>
      <c r="D21" s="33">
        <v>52260.81</v>
      </c>
      <c r="E21" s="33">
        <v>34397.41</v>
      </c>
      <c r="F21" s="33">
        <v>60085.91</v>
      </c>
      <c r="G21" s="33">
        <v>34549.49</v>
      </c>
      <c r="H21" s="33">
        <v>19286.67</v>
      </c>
      <c r="I21" s="33">
        <v>13392.06</v>
      </c>
      <c r="J21" s="33">
        <v>19932.62</v>
      </c>
      <c r="K21" s="33">
        <v>24072.43</v>
      </c>
      <c r="L21" s="33">
        <f t="shared" si="5"/>
        <v>272747.26999999996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632.63</v>
      </c>
      <c r="C24" s="33">
        <v>419.96</v>
      </c>
      <c r="D24" s="33">
        <v>1335.26</v>
      </c>
      <c r="E24" s="33">
        <v>1106.43</v>
      </c>
      <c r="F24" s="33">
        <v>1160.27</v>
      </c>
      <c r="G24" s="33">
        <v>686.47</v>
      </c>
      <c r="H24" s="33">
        <v>379.58</v>
      </c>
      <c r="I24" s="33">
        <v>489.95</v>
      </c>
      <c r="J24" s="33">
        <v>603.02</v>
      </c>
      <c r="K24" s="33">
        <v>753.77</v>
      </c>
      <c r="L24" s="33">
        <f t="shared" si="5"/>
        <v>7567.34</v>
      </c>
      <c r="M24"/>
    </row>
    <row r="25" spans="1:13" ht="17.25" customHeight="1">
      <c r="A25" s="27" t="s">
        <v>77</v>
      </c>
      <c r="B25" s="33">
        <v>324.62</v>
      </c>
      <c r="C25" s="33">
        <v>245.47</v>
      </c>
      <c r="D25" s="33">
        <v>796.5</v>
      </c>
      <c r="E25" s="33">
        <v>609.14</v>
      </c>
      <c r="F25" s="33">
        <v>664.41</v>
      </c>
      <c r="G25" s="33">
        <v>370.75</v>
      </c>
      <c r="H25" s="33">
        <v>210.23</v>
      </c>
      <c r="I25" s="33">
        <v>280.31</v>
      </c>
      <c r="J25" s="33">
        <v>337.71</v>
      </c>
      <c r="K25" s="33">
        <v>455.51</v>
      </c>
      <c r="L25" s="33">
        <f t="shared" si="5"/>
        <v>4294.65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-131613.82</v>
      </c>
      <c r="C29" s="33">
        <f t="shared" si="6"/>
        <v>-27538.440000000002</v>
      </c>
      <c r="D29" s="33">
        <f t="shared" si="6"/>
        <v>-86140.87</v>
      </c>
      <c r="E29" s="33">
        <f t="shared" si="6"/>
        <v>-67466.6700000001</v>
      </c>
      <c r="F29" s="33">
        <f t="shared" si="6"/>
        <v>-58939.45</v>
      </c>
      <c r="G29" s="33">
        <f t="shared" si="6"/>
        <v>-43905.62</v>
      </c>
      <c r="H29" s="33">
        <f t="shared" si="6"/>
        <v>-27561.82</v>
      </c>
      <c r="I29" s="33">
        <f t="shared" si="6"/>
        <v>-37331.119999999995</v>
      </c>
      <c r="J29" s="33">
        <f t="shared" si="6"/>
        <v>-33915.57</v>
      </c>
      <c r="K29" s="33">
        <f t="shared" si="6"/>
        <v>-53013.86</v>
      </c>
      <c r="L29" s="33">
        <f aca="true" t="shared" si="7" ref="L29:L36">SUM(B29:K29)</f>
        <v>-567427.2400000001</v>
      </c>
      <c r="M29"/>
    </row>
    <row r="30" spans="1:13" ht="18.75" customHeight="1">
      <c r="A30" s="27" t="s">
        <v>30</v>
      </c>
      <c r="B30" s="33">
        <f>B31+B32+B33+B34</f>
        <v>-25040.4</v>
      </c>
      <c r="C30" s="33">
        <f aca="true" t="shared" si="8" ref="C30:K30">C31+C32+C33+C34</f>
        <v>-25203.2</v>
      </c>
      <c r="D30" s="33">
        <f t="shared" si="8"/>
        <v>-78716</v>
      </c>
      <c r="E30" s="33">
        <f t="shared" si="8"/>
        <v>-55611.6</v>
      </c>
      <c r="F30" s="33">
        <f t="shared" si="8"/>
        <v>-52487.6</v>
      </c>
      <c r="G30" s="33">
        <f t="shared" si="8"/>
        <v>-40088.4</v>
      </c>
      <c r="H30" s="33">
        <f t="shared" si="8"/>
        <v>-18928.8</v>
      </c>
      <c r="I30" s="33">
        <f t="shared" si="8"/>
        <v>-34606.67</v>
      </c>
      <c r="J30" s="33">
        <f t="shared" si="8"/>
        <v>-30562.4</v>
      </c>
      <c r="K30" s="33">
        <f t="shared" si="8"/>
        <v>-48822.4</v>
      </c>
      <c r="L30" s="33">
        <f t="shared" si="7"/>
        <v>-410067.47000000003</v>
      </c>
      <c r="M30"/>
    </row>
    <row r="31" spans="1:13" s="36" customFormat="1" ht="18.75" customHeight="1">
      <c r="A31" s="34" t="s">
        <v>55</v>
      </c>
      <c r="B31" s="33">
        <f>-ROUND((B9)*$E$3,2)</f>
        <v>-25040.4</v>
      </c>
      <c r="C31" s="33">
        <f aca="true" t="shared" si="9" ref="C31:K31">-ROUND((C9)*$E$3,2)</f>
        <v>-25203.2</v>
      </c>
      <c r="D31" s="33">
        <f t="shared" si="9"/>
        <v>-78716</v>
      </c>
      <c r="E31" s="33">
        <f t="shared" si="9"/>
        <v>-55611.6</v>
      </c>
      <c r="F31" s="33">
        <f t="shared" si="9"/>
        <v>-52487.6</v>
      </c>
      <c r="G31" s="33">
        <f t="shared" si="9"/>
        <v>-40088.4</v>
      </c>
      <c r="H31" s="33">
        <f t="shared" si="9"/>
        <v>-18928.8</v>
      </c>
      <c r="I31" s="33">
        <f t="shared" si="9"/>
        <v>-21533.6</v>
      </c>
      <c r="J31" s="33">
        <f t="shared" si="9"/>
        <v>-30562.4</v>
      </c>
      <c r="K31" s="33">
        <f t="shared" si="9"/>
        <v>-48822.4</v>
      </c>
      <c r="L31" s="33">
        <f t="shared" si="7"/>
        <v>-396994.4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-13073.07</v>
      </c>
      <c r="J34" s="17">
        <v>0</v>
      </c>
      <c r="K34" s="17">
        <v>0</v>
      </c>
      <c r="L34" s="33">
        <f t="shared" si="7"/>
        <v>-13073.07</v>
      </c>
      <c r="M34"/>
    </row>
    <row r="35" spans="1:13" s="36" customFormat="1" ht="18.75" customHeight="1">
      <c r="A35" s="27" t="s">
        <v>34</v>
      </c>
      <c r="B35" s="38">
        <f>SUM(B36:B47)</f>
        <v>-106573.42</v>
      </c>
      <c r="C35" s="38">
        <f aca="true" t="shared" si="10" ref="C35:K35">SUM(C36:C47)</f>
        <v>-2335.24</v>
      </c>
      <c r="D35" s="38">
        <f t="shared" si="10"/>
        <v>-7424.87</v>
      </c>
      <c r="E35" s="38">
        <f t="shared" si="10"/>
        <v>-11855.070000000102</v>
      </c>
      <c r="F35" s="38">
        <f t="shared" si="10"/>
        <v>-6451.85</v>
      </c>
      <c r="G35" s="38">
        <f t="shared" si="10"/>
        <v>-3817.22</v>
      </c>
      <c r="H35" s="38">
        <f t="shared" si="10"/>
        <v>-8633.02</v>
      </c>
      <c r="I35" s="38">
        <f t="shared" si="10"/>
        <v>-2724.45</v>
      </c>
      <c r="J35" s="38">
        <f t="shared" si="10"/>
        <v>-3353.17</v>
      </c>
      <c r="K35" s="38">
        <f t="shared" si="10"/>
        <v>-4191.46</v>
      </c>
      <c r="L35" s="33">
        <f t="shared" si="7"/>
        <v>-157359.7700000001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-6522.32</v>
      </c>
      <c r="I37" s="17">
        <v>0</v>
      </c>
      <c r="J37" s="28">
        <v>0</v>
      </c>
      <c r="K37" s="17">
        <v>0</v>
      </c>
      <c r="L37" s="33">
        <f>SUM(B37:K37)</f>
        <v>-37227.58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70</v>
      </c>
      <c r="B44" s="17">
        <v>0</v>
      </c>
      <c r="C44" s="17">
        <v>0</v>
      </c>
      <c r="D44" s="17">
        <v>0</v>
      </c>
      <c r="E44" s="17">
        <v>1080000</v>
      </c>
      <c r="F44" s="17">
        <v>0</v>
      </c>
      <c r="G44" s="17">
        <v>0</v>
      </c>
      <c r="H44" s="17">
        <v>0</v>
      </c>
      <c r="I44" s="17">
        <v>535500</v>
      </c>
      <c r="J44" s="17">
        <v>0</v>
      </c>
      <c r="K44" s="17">
        <v>0</v>
      </c>
      <c r="L44" s="17">
        <f>SUM(B44:K44)</f>
        <v>1615500</v>
      </c>
    </row>
    <row r="45" spans="1:12" ht="18.75" customHeight="1">
      <c r="A45" s="37" t="s">
        <v>71</v>
      </c>
      <c r="B45" s="17">
        <v>0</v>
      </c>
      <c r="C45" s="17">
        <v>0</v>
      </c>
      <c r="D45" s="17">
        <v>0</v>
      </c>
      <c r="E45" s="17">
        <v>-1080000</v>
      </c>
      <c r="F45" s="17">
        <v>0</v>
      </c>
      <c r="G45" s="17">
        <v>0</v>
      </c>
      <c r="H45" s="17">
        <v>0</v>
      </c>
      <c r="I45" s="17">
        <v>-535500</v>
      </c>
      <c r="J45" s="17">
        <v>0</v>
      </c>
      <c r="K45" s="17">
        <v>0</v>
      </c>
      <c r="L45" s="17">
        <f>SUM(B45:K45)</f>
        <v>-1615500</v>
      </c>
    </row>
    <row r="46" spans="1:12" ht="18.75" customHeight="1">
      <c r="A46" s="37" t="s">
        <v>72</v>
      </c>
      <c r="B46" s="17">
        <v>-3517.83</v>
      </c>
      <c r="C46" s="17">
        <v>-2335.24</v>
      </c>
      <c r="D46" s="17">
        <v>-7424.87</v>
      </c>
      <c r="E46" s="17">
        <v>-6152.46</v>
      </c>
      <c r="F46" s="17">
        <v>-6451.85</v>
      </c>
      <c r="G46" s="17">
        <v>-3817.22</v>
      </c>
      <c r="H46" s="17">
        <v>-2110.7</v>
      </c>
      <c r="I46" s="17">
        <v>-2724.45</v>
      </c>
      <c r="J46" s="17">
        <v>-3353.17</v>
      </c>
      <c r="K46" s="17">
        <v>-4191.46</v>
      </c>
      <c r="L46" s="30">
        <f t="shared" si="11"/>
        <v>-42079.25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682037.6399999999</v>
      </c>
      <c r="C50" s="41">
        <f>IF(C18+C29+C42+C51&lt;0,0,C18+C29+C51)</f>
        <v>512856.9299999999</v>
      </c>
      <c r="D50" s="41">
        <f>IF(D18+D29+D42+D51&lt;0,0,D18+D29+D51)</f>
        <v>1632957.23</v>
      </c>
      <c r="E50" s="41">
        <f>IF(E18+E29+E42+E51&lt;0,0,E18+E29+E51)</f>
        <v>1358771.7699999996</v>
      </c>
      <c r="F50" s="41">
        <f>IF(F18+F29+F42+F51&lt;0,0,F18+F29+F51)</f>
        <v>1434008.4399999997</v>
      </c>
      <c r="G50" s="41">
        <f>IF(G18+G29+G42+G51&lt;0,0,G18+G29+G51)</f>
        <v>842004.58</v>
      </c>
      <c r="H50" s="41">
        <f>IF(H18+H29+H42+H51&lt;0,0,H18+H29+H51)</f>
        <v>460155.35000000003</v>
      </c>
      <c r="I50" s="41">
        <f>IF(I18+I29+I42+I51&lt;0,0,I18+I29+I51)</f>
        <v>595520.51</v>
      </c>
      <c r="J50" s="41">
        <f>IF(J18+J29+J42+J51&lt;0,0,J18+J29+J51)</f>
        <v>744540.2700000001</v>
      </c>
      <c r="K50" s="41">
        <f>IF(K18+K29+K42+K51&lt;0,0,K18+K29+K51)</f>
        <v>917673.91</v>
      </c>
      <c r="L50" s="42">
        <f>SUM(B50:K50)</f>
        <v>9180526.629999999</v>
      </c>
      <c r="M50" s="54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682037.63</v>
      </c>
      <c r="C56" s="41">
        <f aca="true" t="shared" si="12" ref="C56:J56">SUM(C57:C68)</f>
        <v>512856.94</v>
      </c>
      <c r="D56" s="41">
        <f t="shared" si="12"/>
        <v>1632957.23</v>
      </c>
      <c r="E56" s="41">
        <f t="shared" si="12"/>
        <v>1358771.77</v>
      </c>
      <c r="F56" s="41">
        <f t="shared" si="12"/>
        <v>1434008.44</v>
      </c>
      <c r="G56" s="41">
        <f t="shared" si="12"/>
        <v>842004.57</v>
      </c>
      <c r="H56" s="41">
        <f t="shared" si="12"/>
        <v>460155.35</v>
      </c>
      <c r="I56" s="41">
        <f>SUM(I57:I72)</f>
        <v>595520.51</v>
      </c>
      <c r="J56" s="41">
        <f t="shared" si="12"/>
        <v>744540.27</v>
      </c>
      <c r="K56" s="41">
        <f>SUM(K57:K70)</f>
        <v>917673.9099999999</v>
      </c>
      <c r="L56" s="46">
        <f>SUM(B56:K56)</f>
        <v>9180526.62</v>
      </c>
      <c r="M56" s="40"/>
    </row>
    <row r="57" spans="1:13" ht="18.75" customHeight="1">
      <c r="A57" s="47" t="s">
        <v>48</v>
      </c>
      <c r="B57" s="48">
        <v>682037.63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682037.63</v>
      </c>
      <c r="M57" s="40"/>
    </row>
    <row r="58" spans="1:12" ht="18.75" customHeight="1">
      <c r="A58" s="47" t="s">
        <v>58</v>
      </c>
      <c r="B58" s="17">
        <v>0</v>
      </c>
      <c r="C58" s="48">
        <v>447775.39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447775.39</v>
      </c>
    </row>
    <row r="59" spans="1:12" ht="18.75" customHeight="1">
      <c r="A59" s="47" t="s">
        <v>59</v>
      </c>
      <c r="B59" s="17">
        <v>0</v>
      </c>
      <c r="C59" s="48">
        <v>65081.55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65081.55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1632957.23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1632957.23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1358771.77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1358771.77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1434008.44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1434008.44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842004.57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842004.57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460155.35</v>
      </c>
      <c r="I64" s="17">
        <v>0</v>
      </c>
      <c r="J64" s="17">
        <v>0</v>
      </c>
      <c r="K64" s="17">
        <v>0</v>
      </c>
      <c r="L64" s="46">
        <f t="shared" si="13"/>
        <v>460155.35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744540.27</v>
      </c>
      <c r="K66" s="17">
        <v>0</v>
      </c>
      <c r="L66" s="46">
        <f t="shared" si="13"/>
        <v>744540.27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538766.35</v>
      </c>
      <c r="L67" s="46">
        <f t="shared" si="13"/>
        <v>538766.35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378907.56</v>
      </c>
      <c r="L68" s="46">
        <f t="shared" si="13"/>
        <v>378907.56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9">
        <f>SUM(B71:K71)</f>
        <v>0</v>
      </c>
    </row>
    <row r="72" spans="1:12" ht="18" customHeight="1">
      <c r="A72" s="50" t="s">
        <v>80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1">
        <v>595520.51</v>
      </c>
      <c r="J72" s="52">
        <v>0</v>
      </c>
      <c r="K72" s="52">
        <v>0</v>
      </c>
      <c r="L72" s="51">
        <f>SUM(B72:K72)</f>
        <v>595520.51</v>
      </c>
    </row>
    <row r="73" spans="1:12" ht="18" customHeight="1">
      <c r="A73" s="53"/>
      <c r="B73"/>
      <c r="C73"/>
      <c r="D73"/>
      <c r="E73"/>
      <c r="F73"/>
      <c r="G73"/>
      <c r="H73"/>
      <c r="I73"/>
      <c r="J73"/>
      <c r="K73"/>
      <c r="L73"/>
    </row>
    <row r="74" spans="1:11" ht="14.25">
      <c r="A74" s="62"/>
      <c r="I74"/>
      <c r="K74"/>
    </row>
    <row r="75" spans="10:11" ht="14.25">
      <c r="J75"/>
      <c r="K75"/>
    </row>
    <row r="76" ht="14.25">
      <c r="K76"/>
    </row>
    <row r="77" ht="14.25">
      <c r="K77"/>
    </row>
    <row r="78" ht="14.25">
      <c r="K78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2022-10-05T20:33:14Z</dcterms:modified>
  <cp:category/>
  <cp:version/>
  <cp:contentType/>
  <cp:contentStatus/>
</cp:coreProperties>
</file>