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<sst xmlns="http://schemas.openxmlformats.org/spreadsheetml/2006/main" count="82" uniqueCount="81">
  <si>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</si>
  <si>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</si>
  <si>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</si>
  <si>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</si>
  <si>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</si>
  <si>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</si>
  <si>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</si>
  <si>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</si>
  <si>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</si>
  <si>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</si>
  <si>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</si>
  <si>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</si>
  <si>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</si>
  <si>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</si>
  <si>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</si>
  <si>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</si>
  <si>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</si>
  <si>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</si>
  <si>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</si>
  <si>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</si>
  <si>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</si>
  <si>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</si>
  <si>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</si>
  <si>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</si>
  <si>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</si>
  <si>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</si>
  <si>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</si>
  <si>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</si>
  <si>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</si>
  <si>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</si>
  <si>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</si>
  <si>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</si>
  <si>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</si>
  <si>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</si>
  <si>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</si>
  <si>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</si>
  <si>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</si>
  <si>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</si>
  <si>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</si>
  <si>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</si>
  <si>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</si>
  <si>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</si>
  <si>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</si>
  <si>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</si>
  <si>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</si>
  <si>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</si>
  <si>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</si>
  <si>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</si>
  <si>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</si>
  <si>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</si>
  <si>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</si>
  <si>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</si>
  <si>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</si>
  <si>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</si>
  <si>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</si>
  <si>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</si>
  <si>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</si>
  <si>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</si>
  <si>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</si>
  <si>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</si>
  <si>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</si>
  <si>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</si>
  <si>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</si>
  <si>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</si>
  <si>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</si>
  <si>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</si>
  <si>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</si>
  <si>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</si>
  <si>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</si>
  <si>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</si>
  <si>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</si>
  <si>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</si>
  <si>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</si>
  <si>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26/09/22 - VENCIMENTO 03/10/22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</si>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</sst>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80982</v>
      </c>
      <c r="C7" s="10">
        <f>C8+C11</f>
        <v>96659</v>
      </c>
      <c r="D7" s="10">
        <f aca="true" t="shared" si="0" ref="D7:K7">D8+D11</f>
        <v>284051</v>
      </c>
      <c r="E7" s="10">
        <f t="shared" si="0"/>
        <v>226655</v>
      </c>
      <c r="F7" s="10">
        <f t="shared" si="0"/>
        <v>238502</v>
      </c>
      <c r="G7" s="10">
        <f t="shared" si="0"/>
        <v>131840</v>
      </c>
      <c r="H7" s="10">
        <f t="shared" si="0"/>
        <v>71098</v>
      </c>
      <c r="I7" s="10">
        <f t="shared" si="0"/>
        <v>105087</v>
      </c>
      <c r="J7" s="10">
        <f t="shared" si="0"/>
        <v>111467</v>
      </c>
      <c r="K7" s="10">
        <f t="shared" si="0"/>
        <v>198950</v>
      </c>
      <c r="L7" s="10">
        <f>SUM(B7:K7)</f>
        <v>1545291</v>
      </c>
      <c r="M7" s="11"/>
    </row>
    <row r="8" spans="1:13" ht="17.25" customHeight="1">
      <c r="A8" s="12" t="s">
        <v>18</v>
      </c>
      <c r="B8" s="13">
        <f>B9+B10</f>
        <v>5296</v>
      </c>
      <c r="C8" s="13">
        <f aca="true" t="shared" si="1" ref="C8:K8">C9+C10</f>
        <v>5403</v>
      </c>
      <c r="D8" s="13">
        <f t="shared" si="1"/>
        <v>17330</v>
      </c>
      <c r="E8" s="13">
        <f t="shared" si="1"/>
        <v>11972</v>
      </c>
      <c r="F8" s="13">
        <f t="shared" si="1"/>
        <v>11684</v>
      </c>
      <c r="G8" s="13">
        <f t="shared" si="1"/>
        <v>8577</v>
      </c>
      <c r="H8" s="13">
        <f t="shared" si="1"/>
        <v>4065</v>
      </c>
      <c r="I8" s="13">
        <f t="shared" si="1"/>
        <v>4818</v>
      </c>
      <c r="J8" s="13">
        <f t="shared" si="1"/>
        <v>6430</v>
      </c>
      <c r="K8" s="13">
        <f t="shared" si="1"/>
        <v>10693</v>
      </c>
      <c r="L8" s="13">
        <f>SUM(B8:K8)</f>
        <v>86268</v>
      </c>
      <c r="M8"/>
    </row>
    <row r="9" spans="1:13" ht="17.25" customHeight="1">
      <c r="A9" s="14" t="s">
        <v>19</v>
      </c>
      <c r="B9" s="15">
        <v>5294</v>
      </c>
      <c r="C9" s="15">
        <v>5403</v>
      </c>
      <c r="D9" s="15">
        <v>17330</v>
      </c>
      <c r="E9" s="15">
        <v>11972</v>
      </c>
      <c r="F9" s="15">
        <v>11684</v>
      </c>
      <c r="G9" s="15">
        <v>8577</v>
      </c>
      <c r="H9" s="15">
        <v>4031</v>
      </c>
      <c r="I9" s="15">
        <v>4818</v>
      </c>
      <c r="J9" s="15">
        <v>6430</v>
      </c>
      <c r="K9" s="15">
        <v>10693</v>
      </c>
      <c r="L9" s="13">
        <f>SUM(B9:K9)</f>
        <v>86232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34</v>
      </c>
      <c r="I10" s="15">
        <v>0</v>
      </c>
      <c r="J10" s="15">
        <v>0</v>
      </c>
      <c r="K10" s="15">
        <v>0</v>
      </c>
      <c r="L10" s="13">
        <f>SUM(B10:K10)</f>
        <v>36</v>
      </c>
      <c r="M10"/>
    </row>
    <row r="11" spans="1:13" ht="17.25" customHeight="1">
      <c r="A11" s="12" t="s">
        <v>21</v>
      </c>
      <c r="B11" s="15">
        <v>75686</v>
      </c>
      <c r="C11" s="15">
        <v>91256</v>
      </c>
      <c r="D11" s="15">
        <v>266721</v>
      </c>
      <c r="E11" s="15">
        <v>214683</v>
      </c>
      <c r="F11" s="15">
        <v>226818</v>
      </c>
      <c r="G11" s="15">
        <v>123263</v>
      </c>
      <c r="H11" s="15">
        <v>67033</v>
      </c>
      <c r="I11" s="15">
        <v>100269</v>
      </c>
      <c r="J11" s="15">
        <v>105037</v>
      </c>
      <c r="K11" s="15">
        <v>188257</v>
      </c>
      <c r="L11" s="13">
        <f>SUM(B11:K11)</f>
        <v>1459023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1.37292169648286</v>
      </c>
      <c r="C16" s="22">
        <v>1.308647083406658</v>
      </c>
      <c r="D16" s="22">
        <v>1.178721747131685</v>
      </c>
      <c r="E16" s="22">
        <v>1.204644101126865</v>
      </c>
      <c r="F16" s="22">
        <v>1.35355793473801</v>
      </c>
      <c r="G16" s="22">
        <v>1.331900798843332</v>
      </c>
      <c r="H16" s="22">
        <v>1.220838128276114</v>
      </c>
      <c r="I16" s="22">
        <v>1.315430168327045</v>
      </c>
      <c r="J16" s="22">
        <v>1.414486472724997</v>
      </c>
      <c r="K16" s="22">
        <v>1.211944173190961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802157.5399999999</v>
      </c>
      <c r="C18" s="25">
        <f aca="true" t="shared" si="2" ref="C18:K18">SUM(C19:C26)</f>
        <v>533019.5399999999</v>
      </c>
      <c r="D18" s="25">
        <f t="shared" si="2"/>
        <v>1693492.1400000001</v>
      </c>
      <c r="E18" s="25">
        <f t="shared" si="2"/>
        <v>1390808.41</v>
      </c>
      <c r="F18" s="25">
        <f t="shared" si="2"/>
        <v>1474381.3099999998</v>
      </c>
      <c r="G18" s="25">
        <f t="shared" si="2"/>
        <v>880050.27</v>
      </c>
      <c r="H18" s="25">
        <f t="shared" si="2"/>
        <v>481005.46</v>
      </c>
      <c r="I18" s="25">
        <f t="shared" si="2"/>
        <v>622534.5900000001</v>
      </c>
      <c r="J18" s="25">
        <f t="shared" si="2"/>
        <v>769574.15</v>
      </c>
      <c r="K18" s="25">
        <f t="shared" si="2"/>
        <v>960207.9299999999</v>
      </c>
      <c r="L18" s="25">
        <f>SUM(B18:K18)</f>
        <v>9607231.339999998</v>
      </c>
      <c r="M18"/>
    </row>
    <row r="19" spans="1:13" ht="17.25" customHeight="1">
      <c r="A19" s="26" t="s">
        <v>24</v>
      </c>
      <c r="B19" s="61">
        <f>ROUND((B13+B14)*B7,2)</f>
        <v>579750.14</v>
      </c>
      <c r="C19" s="61">
        <f aca="true" t="shared" si="3" ref="C19:K19">ROUND((C13+C14)*C7,2)</f>
        <v>396649.87</v>
      </c>
      <c r="D19" s="61">
        <f t="shared" si="3"/>
        <v>1387305.08</v>
      </c>
      <c r="E19" s="61">
        <f t="shared" si="3"/>
        <v>1121307.62</v>
      </c>
      <c r="F19" s="61">
        <f t="shared" si="3"/>
        <v>1042539.94</v>
      </c>
      <c r="G19" s="61">
        <f t="shared" si="3"/>
        <v>633675.78</v>
      </c>
      <c r="H19" s="61">
        <f t="shared" si="3"/>
        <v>376421.25</v>
      </c>
      <c r="I19" s="61">
        <f t="shared" si="3"/>
        <v>461289.9</v>
      </c>
      <c r="J19" s="61">
        <f t="shared" si="3"/>
        <v>526960.24</v>
      </c>
      <c r="K19" s="61">
        <f t="shared" si="3"/>
        <v>768046.48</v>
      </c>
      <c r="L19" s="33">
        <f>SUM(B19:K19)</f>
        <v>7293946.300000001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216201.41</v>
      </c>
      <c r="C20" s="33">
        <f t="shared" si="4"/>
        <v>122424.83</v>
      </c>
      <c r="D20" s="33">
        <f t="shared" si="4"/>
        <v>247941.59</v>
      </c>
      <c r="E20" s="33">
        <f t="shared" si="4"/>
        <v>229468.99</v>
      </c>
      <c r="F20" s="33">
        <f t="shared" si="4"/>
        <v>368598.27</v>
      </c>
      <c r="G20" s="33">
        <f t="shared" si="4"/>
        <v>210317.5</v>
      </c>
      <c r="H20" s="33">
        <f t="shared" si="4"/>
        <v>83128.16</v>
      </c>
      <c r="I20" s="33">
        <f t="shared" si="4"/>
        <v>145504.75</v>
      </c>
      <c r="J20" s="33">
        <f t="shared" si="4"/>
        <v>218417.89</v>
      </c>
      <c r="K20" s="33">
        <f t="shared" si="4"/>
        <v>162782.98</v>
      </c>
      <c r="L20" s="33">
        <f aca="true" t="shared" si="5" ref="L19:L26">SUM(B20:K20)</f>
        <v>2004786.3699999996</v>
      </c>
      <c r="M20"/>
    </row>
    <row r="21" spans="1:13" ht="17.25" customHeight="1">
      <c r="A21" s="27" t="s">
        <v>26</v>
      </c>
      <c r="B21" s="33">
        <v>3316.45</v>
      </c>
      <c r="C21" s="33">
        <v>11384.84</v>
      </c>
      <c r="D21" s="33">
        <v>52165.34</v>
      </c>
      <c r="E21" s="33">
        <v>34466</v>
      </c>
      <c r="F21" s="33">
        <v>59318.54</v>
      </c>
      <c r="G21" s="33">
        <v>34830.12</v>
      </c>
      <c r="H21" s="33">
        <v>18981.1</v>
      </c>
      <c r="I21" s="33">
        <v>13049.15</v>
      </c>
      <c r="J21" s="33">
        <v>19521.12</v>
      </c>
      <c r="K21" s="33">
        <v>24379.69</v>
      </c>
      <c r="L21" s="33">
        <f t="shared" si="5"/>
        <v>271412.35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632.63</v>
      </c>
      <c r="C24" s="33">
        <v>419.96</v>
      </c>
      <c r="D24" s="33">
        <v>1337.95</v>
      </c>
      <c r="E24" s="33">
        <v>1098.36</v>
      </c>
      <c r="F24" s="33">
        <v>1165.66</v>
      </c>
      <c r="G24" s="33">
        <v>694.55</v>
      </c>
      <c r="H24" s="33">
        <v>379.58</v>
      </c>
      <c r="I24" s="33">
        <v>492.65</v>
      </c>
      <c r="J24" s="33">
        <v>608.4</v>
      </c>
      <c r="K24" s="33">
        <v>759.16</v>
      </c>
      <c r="L24" s="33">
        <f t="shared" si="5"/>
        <v>7588.899999999999</v>
      </c>
      <c r="M24"/>
    </row>
    <row r="25" spans="1:13" ht="17.25" customHeight="1">
      <c r="A25" s="27" t="s">
        <v>77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-129867.01999999999</v>
      </c>
      <c r="C29" s="33">
        <f t="shared" si="6"/>
        <v>-26108.440000000002</v>
      </c>
      <c r="D29" s="33">
        <f t="shared" si="6"/>
        <v>-83691.84</v>
      </c>
      <c r="E29" s="33">
        <f t="shared" si="6"/>
        <v>-64486.9700000001</v>
      </c>
      <c r="F29" s="33">
        <f t="shared" si="6"/>
        <v>-57891.39</v>
      </c>
      <c r="G29" s="33">
        <f t="shared" si="6"/>
        <v>-41600.93</v>
      </c>
      <c r="H29" s="33">
        <f t="shared" si="6"/>
        <v>-26369.420000000002</v>
      </c>
      <c r="I29" s="33">
        <f t="shared" si="6"/>
        <v>-567707.77</v>
      </c>
      <c r="J29" s="33">
        <f t="shared" si="6"/>
        <v>-31675.11</v>
      </c>
      <c r="K29" s="33">
        <f t="shared" si="6"/>
        <v>-51270.6</v>
      </c>
      <c r="L29" s="33">
        <f aca="true" t="shared" si="7" ref="L29:L36">SUM(B29:K29)</f>
        <v>-1080669.49</v>
      </c>
      <c r="M29"/>
    </row>
    <row r="30" spans="1:13" ht="18.75" customHeight="1">
      <c r="A30" s="27" t="s">
        <v>30</v>
      </c>
      <c r="B30" s="33">
        <f>B31+B32+B33+B34</f>
        <v>-23293.6</v>
      </c>
      <c r="C30" s="33">
        <f aca="true" t="shared" si="8" ref="C30:K30">C31+C32+C33+C34</f>
        <v>-23773.2</v>
      </c>
      <c r="D30" s="33">
        <f t="shared" si="8"/>
        <v>-76252</v>
      </c>
      <c r="E30" s="33">
        <f t="shared" si="8"/>
        <v>-52676.8</v>
      </c>
      <c r="F30" s="33">
        <f t="shared" si="8"/>
        <v>-51409.6</v>
      </c>
      <c r="G30" s="33">
        <f t="shared" si="8"/>
        <v>-37738.8</v>
      </c>
      <c r="H30" s="33">
        <f t="shared" si="8"/>
        <v>-17736.4</v>
      </c>
      <c r="I30" s="33">
        <f t="shared" si="8"/>
        <v>-29468.35</v>
      </c>
      <c r="J30" s="33">
        <f t="shared" si="8"/>
        <v>-28292</v>
      </c>
      <c r="K30" s="33">
        <f t="shared" si="8"/>
        <v>-47049.2</v>
      </c>
      <c r="L30" s="33">
        <f t="shared" si="7"/>
        <v>-387689.95</v>
      </c>
      <c r="M30"/>
    </row>
    <row r="31" spans="1:13" s="36" customFormat="1" ht="18.75" customHeight="1">
      <c r="A31" s="34" t="s">
        <v>55</v>
      </c>
      <c r="B31" s="33">
        <f>-ROUND((B9)*$E$3,2)</f>
        <v>-23293.6</v>
      </c>
      <c r="C31" s="33">
        <f aca="true" t="shared" si="9" ref="C31:K31">-ROUND((C9)*$E$3,2)</f>
        <v>-23773.2</v>
      </c>
      <c r="D31" s="33">
        <f t="shared" si="9"/>
        <v>-76252</v>
      </c>
      <c r="E31" s="33">
        <f t="shared" si="9"/>
        <v>-52676.8</v>
      </c>
      <c r="F31" s="33">
        <f t="shared" si="9"/>
        <v>-51409.6</v>
      </c>
      <c r="G31" s="33">
        <f t="shared" si="9"/>
        <v>-37738.8</v>
      </c>
      <c r="H31" s="33">
        <f t="shared" si="9"/>
        <v>-17736.4</v>
      </c>
      <c r="I31" s="33">
        <f t="shared" si="9"/>
        <v>-21199.2</v>
      </c>
      <c r="J31" s="33">
        <f t="shared" si="9"/>
        <v>-28292</v>
      </c>
      <c r="K31" s="33">
        <f t="shared" si="9"/>
        <v>-47049.2</v>
      </c>
      <c r="L31" s="33">
        <f t="shared" si="7"/>
        <v>-379420.80000000005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-8269.15</v>
      </c>
      <c r="J34" s="17">
        <v>0</v>
      </c>
      <c r="K34" s="17">
        <v>0</v>
      </c>
      <c r="L34" s="33">
        <f t="shared" si="7"/>
        <v>-8269.15</v>
      </c>
      <c r="M34"/>
    </row>
    <row r="35" spans="1:13" s="36" customFormat="1" ht="18.75" customHeight="1">
      <c r="A35" s="27" t="s">
        <v>34</v>
      </c>
      <c r="B35" s="38">
        <f>SUM(B36:B47)</f>
        <v>-106573.42</v>
      </c>
      <c r="C35" s="38">
        <f aca="true" t="shared" si="10" ref="C35:K35">SUM(C36:C47)</f>
        <v>-2335.24</v>
      </c>
      <c r="D35" s="38">
        <f t="shared" si="10"/>
        <v>-7439.84</v>
      </c>
      <c r="E35" s="38">
        <f t="shared" si="10"/>
        <v>-11810.170000000104</v>
      </c>
      <c r="F35" s="38">
        <f t="shared" si="10"/>
        <v>-6481.79</v>
      </c>
      <c r="G35" s="38">
        <f t="shared" si="10"/>
        <v>-3862.13</v>
      </c>
      <c r="H35" s="38">
        <f t="shared" si="10"/>
        <v>-8633.02</v>
      </c>
      <c r="I35" s="38">
        <f t="shared" si="10"/>
        <v>-538239.42</v>
      </c>
      <c r="J35" s="38">
        <f t="shared" si="10"/>
        <v>-3383.11</v>
      </c>
      <c r="K35" s="38">
        <f t="shared" si="10"/>
        <v>-4221.4</v>
      </c>
      <c r="L35" s="33">
        <f t="shared" si="7"/>
        <v>-692979.5400000002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1080000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72</v>
      </c>
      <c r="B46" s="17">
        <v>-3517.83</v>
      </c>
      <c r="C46" s="17">
        <v>-2335.24</v>
      </c>
      <c r="D46" s="17">
        <v>-7439.84</v>
      </c>
      <c r="E46" s="17">
        <v>-6107.56</v>
      </c>
      <c r="F46" s="17">
        <v>-6481.79</v>
      </c>
      <c r="G46" s="17">
        <v>-3862.13</v>
      </c>
      <c r="H46" s="17">
        <v>-2110.7</v>
      </c>
      <c r="I46" s="17">
        <v>-2739.42</v>
      </c>
      <c r="J46" s="17">
        <v>-3383.11</v>
      </c>
      <c r="K46" s="17">
        <v>-4221.4</v>
      </c>
      <c r="L46" s="30">
        <f t="shared" si="11"/>
        <v>-42199.020000000004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672290.5199999999</v>
      </c>
      <c r="C50" s="41">
        <f>IF(C18+C29+C42+C51&lt;0,0,C18+C29+C51)</f>
        <v>506911.0999999999</v>
      </c>
      <c r="D50" s="41">
        <f>IF(D18+D29+D42+D51&lt;0,0,D18+D29+D51)</f>
        <v>1609800.3</v>
      </c>
      <c r="E50" s="41">
        <f>IF(E18+E29+E42+E51&lt;0,0,E18+E29+E51)</f>
        <v>1326321.4399999997</v>
      </c>
      <c r="F50" s="41">
        <f>IF(F18+F29+F42+F51&lt;0,0,F18+F29+F51)</f>
        <v>1416489.92</v>
      </c>
      <c r="G50" s="41">
        <f>IF(G18+G29+G42+G51&lt;0,0,G18+G29+G51)</f>
        <v>838449.34</v>
      </c>
      <c r="H50" s="41">
        <f>IF(H18+H29+H42+H51&lt;0,0,H18+H29+H51)</f>
        <v>454636.04000000004</v>
      </c>
      <c r="I50" s="41">
        <f>IF(I18+I29+I42+I51&lt;0,0,I18+I29+I51)</f>
        <v>54826.820000000065</v>
      </c>
      <c r="J50" s="41">
        <f>IF(J18+J29+J42+J51&lt;0,0,J18+J29+J51)</f>
        <v>737899.04</v>
      </c>
      <c r="K50" s="41">
        <f>IF(K18+K29+K42+K51&lt;0,0,K18+K29+K51)</f>
        <v>908937.33</v>
      </c>
      <c r="L50" s="42">
        <f>SUM(B50:K50)</f>
        <v>8526561.85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672290.52</v>
      </c>
      <c r="C56" s="41">
        <f aca="true" t="shared" si="12" ref="C56:J56">SUM(C57:C68)</f>
        <v>506911.1</v>
      </c>
      <c r="D56" s="41">
        <f t="shared" si="12"/>
        <v>1609800.3</v>
      </c>
      <c r="E56" s="41">
        <f t="shared" si="12"/>
        <v>1326321.44</v>
      </c>
      <c r="F56" s="41">
        <f t="shared" si="12"/>
        <v>1416489.92</v>
      </c>
      <c r="G56" s="41">
        <f t="shared" si="12"/>
        <v>838449.33</v>
      </c>
      <c r="H56" s="41">
        <f t="shared" si="12"/>
        <v>454636.05</v>
      </c>
      <c r="I56" s="41">
        <f>SUM(I57:I72)</f>
        <v>54826.82</v>
      </c>
      <c r="J56" s="41">
        <f t="shared" si="12"/>
        <v>737899.04</v>
      </c>
      <c r="K56" s="41">
        <f>SUM(K57:K70)</f>
        <v>908937.3200000001</v>
      </c>
      <c r="L56" s="46">
        <f>SUM(B56:K56)</f>
        <v>8526561.84</v>
      </c>
      <c r="M56" s="40"/>
    </row>
    <row r="57" spans="1:13" ht="18.75" customHeight="1">
      <c r="A57" s="47" t="s">
        <v>48</v>
      </c>
      <c r="B57" s="48">
        <v>672290.52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672290.52</v>
      </c>
      <c r="M57" s="40"/>
    </row>
    <row r="58" spans="1:12" ht="18.75" customHeight="1">
      <c r="A58" s="47" t="s">
        <v>58</v>
      </c>
      <c r="B58" s="17">
        <v>0</v>
      </c>
      <c r="C58" s="48">
        <v>440252.29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440252.29</v>
      </c>
    </row>
    <row r="59" spans="1:12" ht="18.75" customHeight="1">
      <c r="A59" s="47" t="s">
        <v>59</v>
      </c>
      <c r="B59" s="17">
        <v>0</v>
      </c>
      <c r="C59" s="48">
        <v>66658.81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66658.81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1609800.3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1609800.3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1326321.44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1326321.44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1416489.92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1416489.92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838449.33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838449.33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454636.05</v>
      </c>
      <c r="I64" s="17">
        <v>0</v>
      </c>
      <c r="J64" s="17">
        <v>0</v>
      </c>
      <c r="K64" s="17">
        <v>0</v>
      </c>
      <c r="L64" s="46">
        <f t="shared" si="13"/>
        <v>454636.05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737899.04</v>
      </c>
      <c r="K66" s="17">
        <v>0</v>
      </c>
      <c r="L66" s="46">
        <f t="shared" si="13"/>
        <v>737899.04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527001.86</v>
      </c>
      <c r="L67" s="46">
        <f t="shared" si="13"/>
        <v>527001.86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381935.46</v>
      </c>
      <c r="L68" s="46">
        <f t="shared" si="13"/>
        <v>381935.46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54826.82</v>
      </c>
      <c r="J72" s="52">
        <v>0</v>
      </c>
      <c r="K72" s="52">
        <v>0</v>
      </c>
      <c r="L72" s="51">
        <f>SUM(B72:K72)</f>
        <v>54826.82</v>
      </c>
    </row>
    <row r="73" spans="1:12" ht="18" customHeight="1">
      <c r="A73" s="53"/>
      <c r="B73"/>
      <c r="C73"/>
      <c r="D73"/>
      <c r="E73"/>
      <c r="F73"/>
      <c r="G73"/>
      <c r="H73"/>
      <c r="I73"/>
      <c r="J73"/>
      <c r="K73"/>
      <c r="L73"/>
    </row>
    <row r="74" spans="1:11" ht="14.25">
      <c r="A74" s="62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2022-09-30T20:06:59Z</dcterms:modified>
  <cp:category/>
  <cp:version/>
  <cp:contentType/>
  <cp:contentStatus/>
</cp:coreProperties>
</file>