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<sst xmlns="http://schemas.openxmlformats.org/spreadsheetml/2006/main" count="82" uniqueCount="81">
  <si>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</si>
  <si>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</si>
  <si>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</si>
  <si>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</si>
  <si>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</si>
  <si>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</si>
  <si>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</si>
  <si>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</si>
  <si>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</si>
  <si>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</si>
  <si>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</si>
  <si>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</si>
  <si>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</si>
  <si>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</si>
  <si>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</si>
  <si>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</si>
  <si>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</si>
  <si>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</si>
  <si>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</si>
  <si>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</si>
  <si>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</si>
  <si>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</si>
  <si>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</si>
  <si>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</si>
  <si>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</si>
  <si>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</si>
  <si>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</si>
  <si>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</si>
  <si>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</si>
  <si>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</si>
  <si>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</si>
  <si>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</si>
  <si>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</si>
  <si>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</si>
  <si>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</si>
  <si>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</si>
  <si>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</si>
  <si>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</si>
  <si>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</si>
  <si>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</si>
  <si>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</si>
  <si>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</si>
  <si>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</si>
  <si>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</si>
  <si>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</si>
  <si>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</si>
  <si>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</si>
  <si>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</si>
  <si>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</si>
  <si>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</si>
  <si>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</si>
  <si>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</si>
  <si>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</si>
  <si>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</si>
  <si>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</si>
  <si>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</si>
  <si>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</si>
  <si>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</si>
  <si>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</si>
  <si>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</si>
  <si>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</si>
  <si>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</si>
  <si>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</si>
  <si>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</si>
  <si>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</si>
  <si>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</si>
  <si>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</si>
  <si>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</si>
  <si>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</si>
  <si>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</si>
  <si>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</si>
  <si>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</si>
  <si>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</si>
  <si>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25/09/22 - VENCIMENTO 30/09/22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</si>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</sst>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21067</v>
      </c>
      <c r="C7" s="10">
        <f>C8+C11</f>
        <v>29019</v>
      </c>
      <c r="D7" s="10">
        <f aca="true" t="shared" si="0" ref="D7:K7">D8+D11</f>
        <v>91311</v>
      </c>
      <c r="E7" s="10">
        <f t="shared" si="0"/>
        <v>79973</v>
      </c>
      <c r="F7" s="10">
        <f t="shared" si="0"/>
        <v>86253</v>
      </c>
      <c r="G7" s="10">
        <f t="shared" si="0"/>
        <v>35000</v>
      </c>
      <c r="H7" s="10">
        <f t="shared" si="0"/>
        <v>20754</v>
      </c>
      <c r="I7" s="10">
        <f t="shared" si="0"/>
        <v>37068</v>
      </c>
      <c r="J7" s="10">
        <f t="shared" si="0"/>
        <v>23604</v>
      </c>
      <c r="K7" s="10">
        <f t="shared" si="0"/>
        <v>67898</v>
      </c>
      <c r="L7" s="10">
        <f>SUM(B7:K7)</f>
        <v>491947</v>
      </c>
      <c r="M7" s="11"/>
    </row>
    <row r="8" spans="1:13" ht="17.25" customHeight="1">
      <c r="A8" s="12" t="s">
        <v>18</v>
      </c>
      <c r="B8" s="13">
        <f>B9+B10</f>
        <v>1942</v>
      </c>
      <c r="C8" s="13">
        <f aca="true" t="shared" si="1" ref="C8:K8">C9+C10</f>
        <v>2245</v>
      </c>
      <c r="D8" s="13">
        <f t="shared" si="1"/>
        <v>8113</v>
      </c>
      <c r="E8" s="13">
        <f t="shared" si="1"/>
        <v>6467</v>
      </c>
      <c r="F8" s="13">
        <f t="shared" si="1"/>
        <v>6851</v>
      </c>
      <c r="G8" s="13">
        <f t="shared" si="1"/>
        <v>3154</v>
      </c>
      <c r="H8" s="13">
        <f t="shared" si="1"/>
        <v>1650</v>
      </c>
      <c r="I8" s="13">
        <f t="shared" si="1"/>
        <v>2296</v>
      </c>
      <c r="J8" s="13">
        <f t="shared" si="1"/>
        <v>1746</v>
      </c>
      <c r="K8" s="13">
        <f t="shared" si="1"/>
        <v>4418</v>
      </c>
      <c r="L8" s="13">
        <f>SUM(B8:K8)</f>
        <v>38882</v>
      </c>
      <c r="M8"/>
    </row>
    <row r="9" spans="1:13" ht="17.25" customHeight="1">
      <c r="A9" s="14" t="s">
        <v>19</v>
      </c>
      <c r="B9" s="15">
        <v>1942</v>
      </c>
      <c r="C9" s="15">
        <v>2245</v>
      </c>
      <c r="D9" s="15">
        <v>8113</v>
      </c>
      <c r="E9" s="15">
        <v>6467</v>
      </c>
      <c r="F9" s="15">
        <v>6851</v>
      </c>
      <c r="G9" s="15">
        <v>3154</v>
      </c>
      <c r="H9" s="15">
        <v>1643</v>
      </c>
      <c r="I9" s="15">
        <v>2296</v>
      </c>
      <c r="J9" s="15">
        <v>1746</v>
      </c>
      <c r="K9" s="15">
        <v>4418</v>
      </c>
      <c r="L9" s="13">
        <f>SUM(B9:K9)</f>
        <v>38875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19125</v>
      </c>
      <c r="C11" s="15">
        <v>26774</v>
      </c>
      <c r="D11" s="15">
        <v>83198</v>
      </c>
      <c r="E11" s="15">
        <v>73506</v>
      </c>
      <c r="F11" s="15">
        <v>79402</v>
      </c>
      <c r="G11" s="15">
        <v>31846</v>
      </c>
      <c r="H11" s="15">
        <v>19104</v>
      </c>
      <c r="I11" s="15">
        <v>34772</v>
      </c>
      <c r="J11" s="15">
        <v>21858</v>
      </c>
      <c r="K11" s="15">
        <v>63480</v>
      </c>
      <c r="L11" s="13">
        <f>SUM(B11:K11)</f>
        <v>453065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1.261522008368838</v>
      </c>
      <c r="C16" s="22">
        <v>1.193187440725897</v>
      </c>
      <c r="D16" s="22">
        <v>1.083406390546265</v>
      </c>
      <c r="E16" s="22">
        <v>1.087836868554259</v>
      </c>
      <c r="F16" s="22">
        <v>1.206221080223514</v>
      </c>
      <c r="G16" s="22">
        <v>1.175508014528775</v>
      </c>
      <c r="H16" s="22">
        <v>1.164183680093958</v>
      </c>
      <c r="I16" s="22">
        <v>1.146827166503478</v>
      </c>
      <c r="J16" s="22">
        <v>1.311443213994648</v>
      </c>
      <c r="K16" s="22">
        <v>1.106869190359306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194862.4</v>
      </c>
      <c r="C18" s="25">
        <f aca="true" t="shared" si="2" ref="C18:K18">SUM(C19:C26)</f>
        <v>151465.55</v>
      </c>
      <c r="D18" s="25">
        <f t="shared" si="2"/>
        <v>516497.04999999993</v>
      </c>
      <c r="E18" s="25">
        <f t="shared" si="2"/>
        <v>458999.09</v>
      </c>
      <c r="F18" s="25">
        <f t="shared" si="2"/>
        <v>482454.3299999999</v>
      </c>
      <c r="G18" s="25">
        <f t="shared" si="2"/>
        <v>214609.86000000002</v>
      </c>
      <c r="H18" s="25">
        <f t="shared" si="2"/>
        <v>139256.54</v>
      </c>
      <c r="I18" s="25">
        <f t="shared" si="2"/>
        <v>194227.88000000003</v>
      </c>
      <c r="J18" s="25">
        <f t="shared" si="2"/>
        <v>159447.63000000003</v>
      </c>
      <c r="K18" s="25">
        <f t="shared" si="2"/>
        <v>308518.8</v>
      </c>
      <c r="L18" s="25">
        <f>SUM(B18:K18)</f>
        <v>2820339.1299999994</v>
      </c>
      <c r="M18"/>
    </row>
    <row r="19" spans="1:13" ht="17.25" customHeight="1">
      <c r="A19" s="26" t="s">
        <v>24</v>
      </c>
      <c r="B19" s="61">
        <f>ROUND((B13+B14)*B7,2)</f>
        <v>150818.65</v>
      </c>
      <c r="C19" s="61">
        <f aca="true" t="shared" si="3" ref="C19:K19">ROUND((C13+C14)*C7,2)</f>
        <v>119082.37</v>
      </c>
      <c r="D19" s="61">
        <f t="shared" si="3"/>
        <v>445962.92</v>
      </c>
      <c r="E19" s="61">
        <f t="shared" si="3"/>
        <v>395642.43</v>
      </c>
      <c r="F19" s="61">
        <f t="shared" si="3"/>
        <v>377029.11</v>
      </c>
      <c r="G19" s="61">
        <f t="shared" si="3"/>
        <v>168224</v>
      </c>
      <c r="H19" s="61">
        <f t="shared" si="3"/>
        <v>109879.98</v>
      </c>
      <c r="I19" s="61">
        <f t="shared" si="3"/>
        <v>162713.69</v>
      </c>
      <c r="J19" s="61">
        <f t="shared" si="3"/>
        <v>111587.91</v>
      </c>
      <c r="K19" s="61">
        <f t="shared" si="3"/>
        <v>262120.23</v>
      </c>
      <c r="L19" s="33">
        <f>SUM(B19:K19)</f>
        <v>2303061.29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39442.4</v>
      </c>
      <c r="C20" s="33">
        <f t="shared" si="4"/>
        <v>23005.22</v>
      </c>
      <c r="D20" s="33">
        <f t="shared" si="4"/>
        <v>37196.16</v>
      </c>
      <c r="E20" s="33">
        <f t="shared" si="4"/>
        <v>34751.99</v>
      </c>
      <c r="F20" s="33">
        <f t="shared" si="4"/>
        <v>77751.35</v>
      </c>
      <c r="G20" s="33">
        <f t="shared" si="4"/>
        <v>29524.66</v>
      </c>
      <c r="H20" s="33">
        <f t="shared" si="4"/>
        <v>18040.5</v>
      </c>
      <c r="I20" s="33">
        <f t="shared" si="4"/>
        <v>23890.79</v>
      </c>
      <c r="J20" s="33">
        <f t="shared" si="4"/>
        <v>34753.3</v>
      </c>
      <c r="K20" s="33">
        <f t="shared" si="4"/>
        <v>28012.58</v>
      </c>
      <c r="L20" s="33">
        <f aca="true" t="shared" si="5" ref="L19:L26">SUM(B20:K20)</f>
        <v>346368.95</v>
      </c>
      <c r="M20"/>
    </row>
    <row r="21" spans="1:13" ht="17.25" customHeight="1">
      <c r="A21" s="27" t="s">
        <v>26</v>
      </c>
      <c r="B21" s="33">
        <v>1857.18</v>
      </c>
      <c r="C21" s="33">
        <v>6858.34</v>
      </c>
      <c r="D21" s="33">
        <v>27300.91</v>
      </c>
      <c r="E21" s="33">
        <v>22987.72</v>
      </c>
      <c r="F21" s="33">
        <v>23706.24</v>
      </c>
      <c r="G21" s="33">
        <v>15790.47</v>
      </c>
      <c r="H21" s="33">
        <v>8890.72</v>
      </c>
      <c r="I21" s="33">
        <v>4938</v>
      </c>
      <c r="J21" s="33">
        <v>8641.5</v>
      </c>
      <c r="K21" s="33">
        <v>13373.75</v>
      </c>
      <c r="L21" s="33">
        <f t="shared" si="5"/>
        <v>134344.83000000002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487.26</v>
      </c>
      <c r="C24" s="33">
        <v>379.58</v>
      </c>
      <c r="D24" s="33">
        <v>1294.88</v>
      </c>
      <c r="E24" s="33">
        <v>1149.51</v>
      </c>
      <c r="F24" s="33">
        <v>1208.73</v>
      </c>
      <c r="G24" s="33">
        <v>538.41</v>
      </c>
      <c r="H24" s="33">
        <v>349.97</v>
      </c>
      <c r="I24" s="33">
        <v>487.26</v>
      </c>
      <c r="J24" s="33">
        <v>398.42</v>
      </c>
      <c r="K24" s="33">
        <v>772.62</v>
      </c>
      <c r="L24" s="33">
        <f t="shared" si="5"/>
        <v>7066.640000000001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-114309.87</v>
      </c>
      <c r="C29" s="33">
        <f t="shared" si="6"/>
        <v>-11988.7</v>
      </c>
      <c r="D29" s="33">
        <f t="shared" si="6"/>
        <v>-42897.53</v>
      </c>
      <c r="E29" s="33">
        <f t="shared" si="6"/>
        <v>-400549.38999999996</v>
      </c>
      <c r="F29" s="33">
        <f t="shared" si="6"/>
        <v>-36865.700000000004</v>
      </c>
      <c r="G29" s="33">
        <f t="shared" si="6"/>
        <v>-16871.5</v>
      </c>
      <c r="H29" s="33">
        <f t="shared" si="6"/>
        <v>-15697.55</v>
      </c>
      <c r="I29" s="33">
        <f t="shared" si="6"/>
        <v>-183811.88</v>
      </c>
      <c r="J29" s="33">
        <f t="shared" si="6"/>
        <v>-9897.89</v>
      </c>
      <c r="K29" s="33">
        <f t="shared" si="6"/>
        <v>-23735.45</v>
      </c>
      <c r="L29" s="33">
        <f aca="true" t="shared" si="7" ref="L29:L36">SUM(B29:K29)</f>
        <v>-856625.46</v>
      </c>
      <c r="M29"/>
    </row>
    <row r="30" spans="1:13" ht="18.75" customHeight="1">
      <c r="A30" s="27" t="s">
        <v>30</v>
      </c>
      <c r="B30" s="33">
        <f>B31+B32+B33+B34</f>
        <v>-8544.8</v>
      </c>
      <c r="C30" s="33">
        <f aca="true" t="shared" si="8" ref="C30:K30">C31+C32+C33+C34</f>
        <v>-9878</v>
      </c>
      <c r="D30" s="33">
        <f t="shared" si="8"/>
        <v>-35697.2</v>
      </c>
      <c r="E30" s="33">
        <f t="shared" si="8"/>
        <v>-28454.8</v>
      </c>
      <c r="F30" s="33">
        <f t="shared" si="8"/>
        <v>-30144.4</v>
      </c>
      <c r="G30" s="33">
        <f t="shared" si="8"/>
        <v>-13877.6</v>
      </c>
      <c r="H30" s="33">
        <f t="shared" si="8"/>
        <v>-7229.2</v>
      </c>
      <c r="I30" s="33">
        <f t="shared" si="8"/>
        <v>-10102.4</v>
      </c>
      <c r="J30" s="33">
        <f t="shared" si="8"/>
        <v>-7682.4</v>
      </c>
      <c r="K30" s="33">
        <f t="shared" si="8"/>
        <v>-19439.2</v>
      </c>
      <c r="L30" s="33">
        <f t="shared" si="7"/>
        <v>-171050.00000000003</v>
      </c>
      <c r="M30"/>
    </row>
    <row r="31" spans="1:13" s="36" customFormat="1" ht="18.75" customHeight="1">
      <c r="A31" s="34" t="s">
        <v>55</v>
      </c>
      <c r="B31" s="33">
        <f>-ROUND((B9)*$E$3,2)</f>
        <v>-8544.8</v>
      </c>
      <c r="C31" s="33">
        <f aca="true" t="shared" si="9" ref="C31:K31">-ROUND((C9)*$E$3,2)</f>
        <v>-9878</v>
      </c>
      <c r="D31" s="33">
        <f t="shared" si="9"/>
        <v>-35697.2</v>
      </c>
      <c r="E31" s="33">
        <f t="shared" si="9"/>
        <v>-28454.8</v>
      </c>
      <c r="F31" s="33">
        <f t="shared" si="9"/>
        <v>-30144.4</v>
      </c>
      <c r="G31" s="33">
        <f t="shared" si="9"/>
        <v>-13877.6</v>
      </c>
      <c r="H31" s="33">
        <f t="shared" si="9"/>
        <v>-7229.2</v>
      </c>
      <c r="I31" s="33">
        <f t="shared" si="9"/>
        <v>-10102.4</v>
      </c>
      <c r="J31" s="33">
        <f t="shared" si="9"/>
        <v>-7682.4</v>
      </c>
      <c r="K31" s="33">
        <f t="shared" si="9"/>
        <v>-19439.2</v>
      </c>
      <c r="L31" s="33">
        <f t="shared" si="7"/>
        <v>-171050.00000000003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-105765.06999999999</v>
      </c>
      <c r="C35" s="38">
        <f aca="true" t="shared" si="10" ref="C35:K35">SUM(C36:C47)</f>
        <v>-2110.7</v>
      </c>
      <c r="D35" s="38">
        <f t="shared" si="10"/>
        <v>-7200.33</v>
      </c>
      <c r="E35" s="38">
        <f t="shared" si="10"/>
        <v>-372094.58999999997</v>
      </c>
      <c r="F35" s="38">
        <f t="shared" si="10"/>
        <v>-6721.3</v>
      </c>
      <c r="G35" s="38">
        <f t="shared" si="10"/>
        <v>-2993.9</v>
      </c>
      <c r="H35" s="38">
        <f t="shared" si="10"/>
        <v>-8468.35</v>
      </c>
      <c r="I35" s="38">
        <f t="shared" si="10"/>
        <v>-173709.48</v>
      </c>
      <c r="J35" s="38">
        <f t="shared" si="10"/>
        <v>-2215.49</v>
      </c>
      <c r="K35" s="38">
        <f t="shared" si="10"/>
        <v>-4296.25</v>
      </c>
      <c r="L35" s="33">
        <f t="shared" si="7"/>
        <v>-685575.46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-360000</v>
      </c>
      <c r="F45" s="17">
        <v>0</v>
      </c>
      <c r="G45" s="17">
        <v>0</v>
      </c>
      <c r="H45" s="17">
        <v>0</v>
      </c>
      <c r="I45" s="17">
        <v>-171000</v>
      </c>
      <c r="J45" s="17">
        <v>0</v>
      </c>
      <c r="K45" s="17">
        <v>0</v>
      </c>
      <c r="L45" s="17">
        <f>SUM(B45:K45)</f>
        <v>-531000</v>
      </c>
    </row>
    <row r="46" spans="1:12" ht="18.75" customHeight="1">
      <c r="A46" s="37" t="s">
        <v>72</v>
      </c>
      <c r="B46" s="17">
        <v>-2709.48</v>
      </c>
      <c r="C46" s="17">
        <v>-2110.7</v>
      </c>
      <c r="D46" s="17">
        <v>-7200.33</v>
      </c>
      <c r="E46" s="17">
        <v>-6391.98</v>
      </c>
      <c r="F46" s="17">
        <v>-6721.3</v>
      </c>
      <c r="G46" s="17">
        <v>-2993.9</v>
      </c>
      <c r="H46" s="17">
        <v>-1946.03</v>
      </c>
      <c r="I46" s="17">
        <v>-2709.48</v>
      </c>
      <c r="J46" s="17">
        <v>-2215.49</v>
      </c>
      <c r="K46" s="17">
        <v>-4296.25</v>
      </c>
      <c r="L46" s="30">
        <f t="shared" si="11"/>
        <v>-39294.939999999995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80552.53</v>
      </c>
      <c r="C50" s="41">
        <f>IF(C18+C29+C42+C51&lt;0,0,C18+C29+C51)</f>
        <v>139476.84999999998</v>
      </c>
      <c r="D50" s="41">
        <f>IF(D18+D29+D42+D51&lt;0,0,D18+D29+D51)</f>
        <v>473599.5199999999</v>
      </c>
      <c r="E50" s="41">
        <f>IF(E18+E29+E42+E51&lt;0,0,E18+E29+E51)</f>
        <v>58449.70000000007</v>
      </c>
      <c r="F50" s="41">
        <f>IF(F18+F29+F42+F51&lt;0,0,F18+F29+F51)</f>
        <v>445588.6299999999</v>
      </c>
      <c r="G50" s="41">
        <f>IF(G18+G29+G42+G51&lt;0,0,G18+G29+G51)</f>
        <v>197738.36000000002</v>
      </c>
      <c r="H50" s="41">
        <f>IF(H18+H29+H42+H51&lt;0,0,H18+H29+H51)</f>
        <v>123558.99</v>
      </c>
      <c r="I50" s="41">
        <f>IF(I18+I29+I42+I51&lt;0,0,I18+I29+I51)</f>
        <v>10416.00000000003</v>
      </c>
      <c r="J50" s="41">
        <f>IF(J18+J29+J42+J51&lt;0,0,J18+J29+J51)</f>
        <v>149549.74000000005</v>
      </c>
      <c r="K50" s="41">
        <f>IF(K18+K29+K42+K51&lt;0,0,K18+K29+K51)</f>
        <v>284783.35</v>
      </c>
      <c r="L50" s="42">
        <f>SUM(B50:K50)</f>
        <v>1963713.67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80552.53</v>
      </c>
      <c r="C56" s="41">
        <f aca="true" t="shared" si="12" ref="C56:J56">SUM(C57:C68)</f>
        <v>139476.85</v>
      </c>
      <c r="D56" s="41">
        <f t="shared" si="12"/>
        <v>473599.52</v>
      </c>
      <c r="E56" s="41">
        <f t="shared" si="12"/>
        <v>58449.71</v>
      </c>
      <c r="F56" s="41">
        <f t="shared" si="12"/>
        <v>445588.63</v>
      </c>
      <c r="G56" s="41">
        <f t="shared" si="12"/>
        <v>197738.36</v>
      </c>
      <c r="H56" s="41">
        <f t="shared" si="12"/>
        <v>123558.99</v>
      </c>
      <c r="I56" s="41">
        <f>SUM(I57:I72)</f>
        <v>10416</v>
      </c>
      <c r="J56" s="41">
        <f t="shared" si="12"/>
        <v>149549.74</v>
      </c>
      <c r="K56" s="41">
        <f>SUM(K57:K70)</f>
        <v>284783.35</v>
      </c>
      <c r="L56" s="46">
        <f>SUM(B56:K56)</f>
        <v>1963713.6800000002</v>
      </c>
      <c r="M56" s="40"/>
    </row>
    <row r="57" spans="1:13" ht="18.75" customHeight="1">
      <c r="A57" s="47" t="s">
        <v>48</v>
      </c>
      <c r="B57" s="48">
        <v>80552.53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80552.53</v>
      </c>
      <c r="M57" s="40"/>
    </row>
    <row r="58" spans="1:12" ht="18.75" customHeight="1">
      <c r="A58" s="47" t="s">
        <v>58</v>
      </c>
      <c r="B58" s="17">
        <v>0</v>
      </c>
      <c r="C58" s="48">
        <v>121930.66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121930.66</v>
      </c>
    </row>
    <row r="59" spans="1:12" ht="18.75" customHeight="1">
      <c r="A59" s="47" t="s">
        <v>59</v>
      </c>
      <c r="B59" s="17">
        <v>0</v>
      </c>
      <c r="C59" s="48">
        <v>17546.19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17546.19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473599.52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473599.52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58449.71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58449.71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445588.63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445588.63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197738.36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197738.36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123558.99</v>
      </c>
      <c r="I64" s="17">
        <v>0</v>
      </c>
      <c r="J64" s="17">
        <v>0</v>
      </c>
      <c r="K64" s="17">
        <v>0</v>
      </c>
      <c r="L64" s="46">
        <f t="shared" si="13"/>
        <v>123558.99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149549.74</v>
      </c>
      <c r="K66" s="17">
        <v>0</v>
      </c>
      <c r="L66" s="46">
        <f t="shared" si="13"/>
        <v>149549.74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126956.42</v>
      </c>
      <c r="L67" s="46">
        <f t="shared" si="13"/>
        <v>126956.42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157826.93</v>
      </c>
      <c r="L68" s="46">
        <f t="shared" si="13"/>
        <v>157826.93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10416</v>
      </c>
      <c r="J72" s="52">
        <v>0</v>
      </c>
      <c r="K72" s="52">
        <v>0</v>
      </c>
      <c r="L72" s="51">
        <f>SUM(B72:K72)</f>
        <v>10416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2022-09-29T19:24:17Z</dcterms:modified>
  <cp:category/>
  <cp:version/>
  <cp:contentType/>
  <cp:contentStatus/>
</cp:coreProperties>
</file>