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<sst xmlns="http://schemas.openxmlformats.org/spreadsheetml/2006/main" count="82" uniqueCount="81">
  <si>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</si>
  <si>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</si>
  <si>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</si>
  <si>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</si>
  <si>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</si>
  <si>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</si>
  <si>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</si>
  <si>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</si>
  <si>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</si>
  <si>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</si>
  <si>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</si>
  <si>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</si>
  <si>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</si>
  <si>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</si>
  <si>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</si>
  <si>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</si>
  <si>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</si>
  <si>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</si>
  <si>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</si>
  <si>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</si>
  <si>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</si>
  <si>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</si>
  <si>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</si>
  <si>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</si>
  <si>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</si>
  <si>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</si>
  <si>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</si>
  <si>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</si>
  <si>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</si>
  <si>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</si>
  <si>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</si>
  <si>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</si>
  <si>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</si>
  <si>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</si>
  <si>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</si>
  <si>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</si>
  <si>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</si>
  <si>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</si>
  <si>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</si>
  <si>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</si>
  <si>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</si>
  <si>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</si>
  <si>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</si>
  <si>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</si>
  <si>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</si>
  <si>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</si>
  <si>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</si>
  <si>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</si>
  <si>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</si>
  <si>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</si>
  <si>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</si>
  <si>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</si>
  <si>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</si>
  <si>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</si>
  <si>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</si>
  <si>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</si>
  <si>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</si>
  <si>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</si>
  <si>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</si>
  <si>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</si>
  <si>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</si>
  <si>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</si>
  <si>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</si>
  <si>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</si>
  <si>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</si>
  <si>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</si>
  <si>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</si>
  <si>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</si>
  <si>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</si>
  <si>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</si>
  <si>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</si>
  <si>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</si>
  <si>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</si>
  <si>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24/09/22 - VENCIMENTO 30/09/22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</si>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</sst>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47729</v>
      </c>
      <c r="C7" s="10">
        <f>C8+C11</f>
        <v>59968</v>
      </c>
      <c r="D7" s="10">
        <f aca="true" t="shared" si="0" ref="D7:K7">D8+D11</f>
        <v>187389</v>
      </c>
      <c r="E7" s="10">
        <f t="shared" si="0"/>
        <v>160835</v>
      </c>
      <c r="F7" s="10">
        <f t="shared" si="0"/>
        <v>159415</v>
      </c>
      <c r="G7" s="10">
        <f t="shared" si="0"/>
        <v>71789</v>
      </c>
      <c r="H7" s="10">
        <f t="shared" si="0"/>
        <v>37289</v>
      </c>
      <c r="I7" s="10">
        <f t="shared" si="0"/>
        <v>69769</v>
      </c>
      <c r="J7" s="10">
        <f t="shared" si="0"/>
        <v>46966</v>
      </c>
      <c r="K7" s="10">
        <f t="shared" si="0"/>
        <v>126141</v>
      </c>
      <c r="L7" s="10">
        <f>SUM(B7:K7)</f>
        <v>967290</v>
      </c>
      <c r="M7" s="11"/>
    </row>
    <row r="8" spans="1:13" ht="17.25" customHeight="1">
      <c r="A8" s="12" t="s">
        <v>18</v>
      </c>
      <c r="B8" s="13">
        <f>B9+B10</f>
        <v>4230</v>
      </c>
      <c r="C8" s="13">
        <f aca="true" t="shared" si="1" ref="C8:K8">C9+C10</f>
        <v>4564</v>
      </c>
      <c r="D8" s="13">
        <f t="shared" si="1"/>
        <v>14873</v>
      </c>
      <c r="E8" s="13">
        <f t="shared" si="1"/>
        <v>11609</v>
      </c>
      <c r="F8" s="13">
        <f t="shared" si="1"/>
        <v>10599</v>
      </c>
      <c r="G8" s="13">
        <f t="shared" si="1"/>
        <v>6136</v>
      </c>
      <c r="H8" s="13">
        <f t="shared" si="1"/>
        <v>2620</v>
      </c>
      <c r="I8" s="13">
        <f t="shared" si="1"/>
        <v>3814</v>
      </c>
      <c r="J8" s="13">
        <f t="shared" si="1"/>
        <v>3157</v>
      </c>
      <c r="K8" s="13">
        <f t="shared" si="1"/>
        <v>8239</v>
      </c>
      <c r="L8" s="13">
        <f>SUM(B8:K8)</f>
        <v>69841</v>
      </c>
      <c r="M8"/>
    </row>
    <row r="9" spans="1:13" ht="17.25" customHeight="1">
      <c r="A9" s="14" t="s">
        <v>19</v>
      </c>
      <c r="B9" s="15">
        <v>4228</v>
      </c>
      <c r="C9" s="15">
        <v>4564</v>
      </c>
      <c r="D9" s="15">
        <v>14873</v>
      </c>
      <c r="E9" s="15">
        <v>11609</v>
      </c>
      <c r="F9" s="15">
        <v>10599</v>
      </c>
      <c r="G9" s="15">
        <v>6136</v>
      </c>
      <c r="H9" s="15">
        <v>2597</v>
      </c>
      <c r="I9" s="15">
        <v>3814</v>
      </c>
      <c r="J9" s="15">
        <v>3157</v>
      </c>
      <c r="K9" s="15">
        <v>8239</v>
      </c>
      <c r="L9" s="13">
        <f>SUM(B9:K9)</f>
        <v>69816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23</v>
      </c>
      <c r="I10" s="15">
        <v>0</v>
      </c>
      <c r="J10" s="15">
        <v>0</v>
      </c>
      <c r="K10" s="15">
        <v>0</v>
      </c>
      <c r="L10" s="13">
        <f>SUM(B10:K10)</f>
        <v>25</v>
      </c>
      <c r="M10"/>
    </row>
    <row r="11" spans="1:13" ht="17.25" customHeight="1">
      <c r="A11" s="12" t="s">
        <v>21</v>
      </c>
      <c r="B11" s="15">
        <v>43499</v>
      </c>
      <c r="C11" s="15">
        <v>55404</v>
      </c>
      <c r="D11" s="15">
        <v>172516</v>
      </c>
      <c r="E11" s="15">
        <v>149226</v>
      </c>
      <c r="F11" s="15">
        <v>148816</v>
      </c>
      <c r="G11" s="15">
        <v>65653</v>
      </c>
      <c r="H11" s="15">
        <v>34669</v>
      </c>
      <c r="I11" s="15">
        <v>65955</v>
      </c>
      <c r="J11" s="15">
        <v>43809</v>
      </c>
      <c r="K11" s="15">
        <v>117902</v>
      </c>
      <c r="L11" s="13">
        <f>SUM(B11:K11)</f>
        <v>897449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1.271603951805351</v>
      </c>
      <c r="C16" s="22">
        <v>1.199502803588049</v>
      </c>
      <c r="D16" s="22">
        <v>1.099345838659768</v>
      </c>
      <c r="E16" s="22">
        <v>1.086337591262483</v>
      </c>
      <c r="F16" s="22">
        <v>1.226829031387853</v>
      </c>
      <c r="G16" s="22">
        <v>1.223556946324946</v>
      </c>
      <c r="H16" s="22">
        <v>1.162923722662002</v>
      </c>
      <c r="I16" s="22">
        <v>1.168354714261309</v>
      </c>
      <c r="J16" s="22">
        <v>1.299597325751289</v>
      </c>
      <c r="K16" s="22">
        <v>1.106260869973858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438693.37999999995</v>
      </c>
      <c r="C18" s="25">
        <f aca="true" t="shared" si="2" ref="C18:K18">SUM(C19:C26)</f>
        <v>304779.12</v>
      </c>
      <c r="D18" s="25">
        <f t="shared" si="2"/>
        <v>1050638.4</v>
      </c>
      <c r="E18" s="25">
        <f t="shared" si="2"/>
        <v>897761.79</v>
      </c>
      <c r="F18" s="25">
        <f t="shared" si="2"/>
        <v>894815.21</v>
      </c>
      <c r="G18" s="25">
        <f t="shared" si="2"/>
        <v>442654.96</v>
      </c>
      <c r="H18" s="25">
        <f t="shared" si="2"/>
        <v>242733.61000000002</v>
      </c>
      <c r="I18" s="25">
        <f t="shared" si="2"/>
        <v>368105.36</v>
      </c>
      <c r="J18" s="25">
        <f t="shared" si="2"/>
        <v>303436.10000000003</v>
      </c>
      <c r="K18" s="25">
        <f t="shared" si="2"/>
        <v>559930.93</v>
      </c>
      <c r="L18" s="25">
        <f>SUM(B18:K18)</f>
        <v>5503548.859999999</v>
      </c>
      <c r="M18"/>
    </row>
    <row r="19" spans="1:13" ht="17.25" customHeight="1">
      <c r="A19" s="26" t="s">
        <v>24</v>
      </c>
      <c r="B19" s="61">
        <f>ROUND((B13+B14)*B7,2)</f>
        <v>341691.91</v>
      </c>
      <c r="C19" s="61">
        <f aca="true" t="shared" si="3" ref="C19:K19">ROUND((C13+C14)*C7,2)</f>
        <v>246084.68</v>
      </c>
      <c r="D19" s="61">
        <f t="shared" si="3"/>
        <v>915207.88</v>
      </c>
      <c r="E19" s="61">
        <f t="shared" si="3"/>
        <v>795682.91</v>
      </c>
      <c r="F19" s="61">
        <f t="shared" si="3"/>
        <v>696834.85</v>
      </c>
      <c r="G19" s="61">
        <f t="shared" si="3"/>
        <v>345046.65</v>
      </c>
      <c r="H19" s="61">
        <f t="shared" si="3"/>
        <v>197422.88</v>
      </c>
      <c r="I19" s="61">
        <f t="shared" si="3"/>
        <v>306258</v>
      </c>
      <c r="J19" s="61">
        <f t="shared" si="3"/>
        <v>222031.77</v>
      </c>
      <c r="K19" s="61">
        <f t="shared" si="3"/>
        <v>486967.33</v>
      </c>
      <c r="L19" s="33">
        <f>SUM(B19:K19)</f>
        <v>4553228.859999999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92804.87</v>
      </c>
      <c r="C20" s="33">
        <f t="shared" si="4"/>
        <v>49094.58</v>
      </c>
      <c r="D20" s="33">
        <f t="shared" si="4"/>
        <v>90922.09</v>
      </c>
      <c r="E20" s="33">
        <f t="shared" si="4"/>
        <v>68697.35</v>
      </c>
      <c r="F20" s="33">
        <f t="shared" si="4"/>
        <v>158062.37</v>
      </c>
      <c r="G20" s="33">
        <f t="shared" si="4"/>
        <v>77137.58</v>
      </c>
      <c r="H20" s="33">
        <f t="shared" si="4"/>
        <v>32164.87</v>
      </c>
      <c r="I20" s="33">
        <f t="shared" si="4"/>
        <v>51559.98</v>
      </c>
      <c r="J20" s="33">
        <f t="shared" si="4"/>
        <v>66520.12</v>
      </c>
      <c r="K20" s="33">
        <f t="shared" si="4"/>
        <v>51745.57</v>
      </c>
      <c r="L20" s="33">
        <f aca="true" t="shared" si="5" ref="L19:L26">SUM(B20:K20)</f>
        <v>738709.3799999999</v>
      </c>
      <c r="M20"/>
    </row>
    <row r="21" spans="1:13" ht="17.25" customHeight="1">
      <c r="A21" s="27" t="s">
        <v>26</v>
      </c>
      <c r="B21" s="33">
        <v>1371.67</v>
      </c>
      <c r="C21" s="33">
        <v>7064.09</v>
      </c>
      <c r="D21" s="33">
        <v>38404.07</v>
      </c>
      <c r="E21" s="33">
        <v>27751.12</v>
      </c>
      <c r="F21" s="33">
        <v>35998.82</v>
      </c>
      <c r="G21" s="33">
        <v>19365</v>
      </c>
      <c r="H21" s="33">
        <v>10735.52</v>
      </c>
      <c r="I21" s="33">
        <v>7612.75</v>
      </c>
      <c r="J21" s="33">
        <v>10424.67</v>
      </c>
      <c r="K21" s="33">
        <v>16254.25</v>
      </c>
      <c r="L21" s="33">
        <f t="shared" si="5"/>
        <v>174981.96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568.02</v>
      </c>
      <c r="C24" s="33">
        <v>395.73</v>
      </c>
      <c r="D24" s="33">
        <v>1362.18</v>
      </c>
      <c r="E24" s="33">
        <v>1162.97</v>
      </c>
      <c r="F24" s="33">
        <v>1160.27</v>
      </c>
      <c r="G24" s="33">
        <v>573.41</v>
      </c>
      <c r="H24" s="33">
        <v>314.97</v>
      </c>
      <c r="I24" s="33">
        <v>476.49</v>
      </c>
      <c r="J24" s="33">
        <v>393.04</v>
      </c>
      <c r="K24" s="33">
        <v>724.16</v>
      </c>
      <c r="L24" s="33">
        <f t="shared" si="5"/>
        <v>7131.24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-124817.34999999999</v>
      </c>
      <c r="C29" s="33">
        <f t="shared" si="6"/>
        <v>-22282.12</v>
      </c>
      <c r="D29" s="33">
        <f t="shared" si="6"/>
        <v>-73015.76999999999</v>
      </c>
      <c r="E29" s="33">
        <f t="shared" si="6"/>
        <v>-657249.0299999999</v>
      </c>
      <c r="F29" s="33">
        <f t="shared" si="6"/>
        <v>-53087.45</v>
      </c>
      <c r="G29" s="33">
        <f t="shared" si="6"/>
        <v>-30186.9</v>
      </c>
      <c r="H29" s="33">
        <f t="shared" si="6"/>
        <v>-19700.55</v>
      </c>
      <c r="I29" s="33">
        <f t="shared" si="6"/>
        <v>-334431.19999999995</v>
      </c>
      <c r="J29" s="33">
        <f t="shared" si="6"/>
        <v>-16076.349999999999</v>
      </c>
      <c r="K29" s="33">
        <f t="shared" si="6"/>
        <v>-40278.39</v>
      </c>
      <c r="L29" s="33">
        <f aca="true" t="shared" si="7" ref="L29:L36">SUM(B29:K29)</f>
        <v>-1371125.1099999999</v>
      </c>
      <c r="M29"/>
    </row>
    <row r="30" spans="1:13" ht="18.75" customHeight="1">
      <c r="A30" s="27" t="s">
        <v>30</v>
      </c>
      <c r="B30" s="33">
        <f>B31+B32+B33+B34</f>
        <v>-18603.2</v>
      </c>
      <c r="C30" s="33">
        <f aca="true" t="shared" si="8" ref="C30:K30">C31+C32+C33+C34</f>
        <v>-20081.6</v>
      </c>
      <c r="D30" s="33">
        <f t="shared" si="8"/>
        <v>-65441.2</v>
      </c>
      <c r="E30" s="33">
        <f t="shared" si="8"/>
        <v>-51079.6</v>
      </c>
      <c r="F30" s="33">
        <f t="shared" si="8"/>
        <v>-46635.6</v>
      </c>
      <c r="G30" s="33">
        <f t="shared" si="8"/>
        <v>-26998.4</v>
      </c>
      <c r="H30" s="33">
        <f t="shared" si="8"/>
        <v>-11426.8</v>
      </c>
      <c r="I30" s="33">
        <f t="shared" si="8"/>
        <v>-16781.6</v>
      </c>
      <c r="J30" s="33">
        <f t="shared" si="8"/>
        <v>-13890.8</v>
      </c>
      <c r="K30" s="33">
        <f t="shared" si="8"/>
        <v>-36251.6</v>
      </c>
      <c r="L30" s="33">
        <f t="shared" si="7"/>
        <v>-307190.39999999997</v>
      </c>
      <c r="M30"/>
    </row>
    <row r="31" spans="1:13" s="36" customFormat="1" ht="18.75" customHeight="1">
      <c r="A31" s="34" t="s">
        <v>55</v>
      </c>
      <c r="B31" s="33">
        <f>-ROUND((B9)*$E$3,2)</f>
        <v>-18603.2</v>
      </c>
      <c r="C31" s="33">
        <f aca="true" t="shared" si="9" ref="C31:K31">-ROUND((C9)*$E$3,2)</f>
        <v>-20081.6</v>
      </c>
      <c r="D31" s="33">
        <f t="shared" si="9"/>
        <v>-65441.2</v>
      </c>
      <c r="E31" s="33">
        <f t="shared" si="9"/>
        <v>-51079.6</v>
      </c>
      <c r="F31" s="33">
        <f t="shared" si="9"/>
        <v>-46635.6</v>
      </c>
      <c r="G31" s="33">
        <f t="shared" si="9"/>
        <v>-26998.4</v>
      </c>
      <c r="H31" s="33">
        <f t="shared" si="9"/>
        <v>-11426.8</v>
      </c>
      <c r="I31" s="33">
        <f t="shared" si="9"/>
        <v>-16781.6</v>
      </c>
      <c r="J31" s="33">
        <f t="shared" si="9"/>
        <v>-13890.8</v>
      </c>
      <c r="K31" s="33">
        <f t="shared" si="9"/>
        <v>-36251.6</v>
      </c>
      <c r="L31" s="33">
        <f t="shared" si="7"/>
        <v>-307190.39999999997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-106214.15</v>
      </c>
      <c r="C35" s="38">
        <f aca="true" t="shared" si="10" ref="C35:K35">SUM(C36:C47)</f>
        <v>-2200.52</v>
      </c>
      <c r="D35" s="38">
        <f t="shared" si="10"/>
        <v>-7574.57</v>
      </c>
      <c r="E35" s="38">
        <f t="shared" si="10"/>
        <v>-606169.4299999999</v>
      </c>
      <c r="F35" s="38">
        <f t="shared" si="10"/>
        <v>-6451.85</v>
      </c>
      <c r="G35" s="38">
        <f t="shared" si="10"/>
        <v>-3188.5</v>
      </c>
      <c r="H35" s="38">
        <f t="shared" si="10"/>
        <v>-8273.75</v>
      </c>
      <c r="I35" s="38">
        <f t="shared" si="10"/>
        <v>-317649.6</v>
      </c>
      <c r="J35" s="38">
        <f t="shared" si="10"/>
        <v>-2185.55</v>
      </c>
      <c r="K35" s="38">
        <f t="shared" si="10"/>
        <v>-4026.79</v>
      </c>
      <c r="L35" s="33">
        <f t="shared" si="7"/>
        <v>-1063934.71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-315000</v>
      </c>
      <c r="J45" s="17">
        <v>0</v>
      </c>
      <c r="K45" s="17">
        <v>0</v>
      </c>
      <c r="L45" s="17">
        <f>SUM(B45:K45)</f>
        <v>-909000</v>
      </c>
    </row>
    <row r="46" spans="1:12" ht="18.75" customHeight="1">
      <c r="A46" s="37" t="s">
        <v>72</v>
      </c>
      <c r="B46" s="17">
        <v>-3158.56</v>
      </c>
      <c r="C46" s="17">
        <v>-2200.52</v>
      </c>
      <c r="D46" s="17">
        <v>-7574.57</v>
      </c>
      <c r="E46" s="17">
        <v>-6466.82</v>
      </c>
      <c r="F46" s="17">
        <v>-6451.85</v>
      </c>
      <c r="G46" s="17">
        <v>-3188.5</v>
      </c>
      <c r="H46" s="17">
        <v>-1751.43</v>
      </c>
      <c r="I46" s="17">
        <v>-2649.6</v>
      </c>
      <c r="J46" s="17">
        <v>-2185.55</v>
      </c>
      <c r="K46" s="17">
        <v>-4026.79</v>
      </c>
      <c r="L46" s="30">
        <f t="shared" si="11"/>
        <v>-39654.19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313876.02999999997</v>
      </c>
      <c r="C50" s="41">
        <f>IF(C18+C29+C42+C51&lt;0,0,C18+C29+C51)</f>
        <v>282497</v>
      </c>
      <c r="D50" s="41">
        <f>IF(D18+D29+D42+D51&lt;0,0,D18+D29+D51)</f>
        <v>977622.6299999999</v>
      </c>
      <c r="E50" s="41">
        <f>IF(E18+E29+E42+E51&lt;0,0,E18+E29+E51)</f>
        <v>240512.76000000013</v>
      </c>
      <c r="F50" s="41">
        <f>IF(F18+F29+F42+F51&lt;0,0,F18+F29+F51)</f>
        <v>841727.76</v>
      </c>
      <c r="G50" s="41">
        <f>IF(G18+G29+G42+G51&lt;0,0,G18+G29+G51)</f>
        <v>412468.06</v>
      </c>
      <c r="H50" s="41">
        <f>IF(H18+H29+H42+H51&lt;0,0,H18+H29+H51)</f>
        <v>223033.06000000003</v>
      </c>
      <c r="I50" s="41">
        <f>IF(I18+I29+I42+I51&lt;0,0,I18+I29+I51)</f>
        <v>33674.16000000003</v>
      </c>
      <c r="J50" s="41">
        <f>IF(J18+J29+J42+J51&lt;0,0,J18+J29+J51)</f>
        <v>287359.75000000006</v>
      </c>
      <c r="K50" s="41">
        <f>IF(K18+K29+K42+K51&lt;0,0,K18+K29+K51)</f>
        <v>519652.54000000004</v>
      </c>
      <c r="L50" s="42">
        <f>SUM(B50:K50)</f>
        <v>4132423.75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313876.04</v>
      </c>
      <c r="C56" s="41">
        <f aca="true" t="shared" si="12" ref="C56:J56">SUM(C57:C68)</f>
        <v>282497.01</v>
      </c>
      <c r="D56" s="41">
        <f t="shared" si="12"/>
        <v>977622.63</v>
      </c>
      <c r="E56" s="41">
        <f t="shared" si="12"/>
        <v>240512.76</v>
      </c>
      <c r="F56" s="41">
        <f t="shared" si="12"/>
        <v>841727.76</v>
      </c>
      <c r="G56" s="41">
        <f t="shared" si="12"/>
        <v>412468.05</v>
      </c>
      <c r="H56" s="41">
        <f t="shared" si="12"/>
        <v>223033.06</v>
      </c>
      <c r="I56" s="41">
        <f>SUM(I57:I72)</f>
        <v>33674.16</v>
      </c>
      <c r="J56" s="41">
        <f t="shared" si="12"/>
        <v>287359.75</v>
      </c>
      <c r="K56" s="41">
        <f>SUM(K57:K70)</f>
        <v>519652.54</v>
      </c>
      <c r="L56" s="46">
        <f>SUM(B56:K56)</f>
        <v>4132423.7600000002</v>
      </c>
      <c r="M56" s="40"/>
    </row>
    <row r="57" spans="1:13" ht="18.75" customHeight="1">
      <c r="A57" s="47" t="s">
        <v>48</v>
      </c>
      <c r="B57" s="48">
        <v>313876.04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313876.04</v>
      </c>
      <c r="M57" s="40"/>
    </row>
    <row r="58" spans="1:12" ht="18.75" customHeight="1">
      <c r="A58" s="47" t="s">
        <v>58</v>
      </c>
      <c r="B58" s="17">
        <v>0</v>
      </c>
      <c r="C58" s="48">
        <v>247043.64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247043.64</v>
      </c>
    </row>
    <row r="59" spans="1:12" ht="18.75" customHeight="1">
      <c r="A59" s="47" t="s">
        <v>59</v>
      </c>
      <c r="B59" s="17">
        <v>0</v>
      </c>
      <c r="C59" s="48">
        <v>35453.37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35453.37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977622.63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977622.63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240512.76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240512.76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841727.76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841727.76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412468.05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412468.05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223033.06</v>
      </c>
      <c r="I64" s="17">
        <v>0</v>
      </c>
      <c r="J64" s="17">
        <v>0</v>
      </c>
      <c r="K64" s="17">
        <v>0</v>
      </c>
      <c r="L64" s="46">
        <f t="shared" si="13"/>
        <v>223033.06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287359.75</v>
      </c>
      <c r="K66" s="17">
        <v>0</v>
      </c>
      <c r="L66" s="46">
        <f t="shared" si="13"/>
        <v>287359.75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269959.49</v>
      </c>
      <c r="L67" s="46">
        <f t="shared" si="13"/>
        <v>269959.49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249693.05</v>
      </c>
      <c r="L68" s="46">
        <f t="shared" si="13"/>
        <v>249693.05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33674.16</v>
      </c>
      <c r="J72" s="52">
        <v>0</v>
      </c>
      <c r="K72" s="52">
        <v>0</v>
      </c>
      <c r="L72" s="51">
        <f>SUM(B72:K72)</f>
        <v>33674.16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2022-09-29T19:21:37Z</dcterms:modified>
  <cp:category/>
  <cp:version/>
  <cp:contentType/>
  <cp:contentStatus/>
</cp:coreProperties>
</file>