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<sst xmlns="http://schemas.openxmlformats.org/spreadsheetml/2006/main" count="82" uniqueCount="81">
  <si>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</si>
  <si>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</si>
  <si>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</si>
  <si>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</si>
  <si>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</si>
  <si>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</si>
  <si>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</si>
  <si>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</si>
  <si>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</si>
  <si>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</si>
  <si>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</si>
  <si>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</si>
  <si>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</si>
  <si>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</si>
  <si>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</si>
  <si>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</si>
  <si>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</si>
  <si>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</si>
  <si>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</si>
  <si>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</si>
  <si>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</si>
  <si>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</si>
  <si>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</si>
  <si>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</si>
  <si>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</si>
  <si>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</si>
  <si>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</si>
  <si>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</si>
  <si>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</si>
  <si>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</si>
  <si>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</si>
  <si>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</si>
  <si>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</si>
  <si>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</si>
  <si>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</si>
  <si>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</si>
  <si>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</si>
  <si>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</si>
  <si>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</si>
  <si>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</si>
  <si>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</si>
  <si>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</si>
  <si>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</si>
  <si>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</si>
  <si>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</si>
  <si>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</si>
  <si>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</si>
  <si>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</si>
  <si>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</si>
  <si>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</si>
  <si>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</si>
  <si>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</si>
  <si>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</si>
  <si>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</si>
  <si>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</si>
  <si>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</si>
  <si>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</si>
  <si>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</si>
  <si>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</si>
  <si>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</si>
  <si>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</si>
  <si>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</si>
  <si>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</si>
  <si>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</si>
  <si>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</si>
  <si>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</si>
  <si>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</si>
  <si>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</si>
  <si>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</si>
  <si>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</si>
  <si>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</si>
  <si>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</si>
  <si>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</si>
  <si>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22/09/22 - VENCIMENTO 29/09/22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</si>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</sst>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92045</v>
      </c>
      <c r="C7" s="10">
        <f>C8+C11</f>
        <v>108907</v>
      </c>
      <c r="D7" s="10">
        <f aca="true" t="shared" si="0" ref="D7:K7">D8+D11</f>
        <v>323452</v>
      </c>
      <c r="E7" s="10">
        <f t="shared" si="0"/>
        <v>262770</v>
      </c>
      <c r="F7" s="10">
        <f t="shared" si="0"/>
        <v>270161</v>
      </c>
      <c r="G7" s="10">
        <f t="shared" si="0"/>
        <v>149257</v>
      </c>
      <c r="H7" s="10">
        <f t="shared" si="0"/>
        <v>78388</v>
      </c>
      <c r="I7" s="10">
        <f t="shared" si="0"/>
        <v>117945</v>
      </c>
      <c r="J7" s="10">
        <f t="shared" si="0"/>
        <v>126301</v>
      </c>
      <c r="K7" s="10">
        <f t="shared" si="0"/>
        <v>220577</v>
      </c>
      <c r="L7" s="10">
        <f>SUM(B7:K7)</f>
        <v>1749803</v>
      </c>
      <c r="M7" s="11"/>
    </row>
    <row r="8" spans="1:13" ht="17.25" customHeight="1">
      <c r="A8" s="12" t="s">
        <v>18</v>
      </c>
      <c r="B8" s="13">
        <f>B9+B10</f>
        <v>5908</v>
      </c>
      <c r="C8" s="13">
        <f aca="true" t="shared" si="1" ref="C8:K8">C9+C10</f>
        <v>5810</v>
      </c>
      <c r="D8" s="13">
        <f t="shared" si="1"/>
        <v>18268</v>
      </c>
      <c r="E8" s="13">
        <f t="shared" si="1"/>
        <v>13199</v>
      </c>
      <c r="F8" s="13">
        <f t="shared" si="1"/>
        <v>12201</v>
      </c>
      <c r="G8" s="13">
        <f t="shared" si="1"/>
        <v>9384</v>
      </c>
      <c r="H8" s="13">
        <f t="shared" si="1"/>
        <v>4284</v>
      </c>
      <c r="I8" s="13">
        <f t="shared" si="1"/>
        <v>5159</v>
      </c>
      <c r="J8" s="13">
        <f t="shared" si="1"/>
        <v>7463</v>
      </c>
      <c r="K8" s="13">
        <f t="shared" si="1"/>
        <v>11611</v>
      </c>
      <c r="L8" s="13">
        <f>SUM(B8:K8)</f>
        <v>93287</v>
      </c>
      <c r="M8"/>
    </row>
    <row r="9" spans="1:13" ht="17.25" customHeight="1">
      <c r="A9" s="14" t="s">
        <v>19</v>
      </c>
      <c r="B9" s="15">
        <v>5907</v>
      </c>
      <c r="C9" s="15">
        <v>5810</v>
      </c>
      <c r="D9" s="15">
        <v>18268</v>
      </c>
      <c r="E9" s="15">
        <v>13199</v>
      </c>
      <c r="F9" s="15">
        <v>12201</v>
      </c>
      <c r="G9" s="15">
        <v>9384</v>
      </c>
      <c r="H9" s="15">
        <v>4237</v>
      </c>
      <c r="I9" s="15">
        <v>5159</v>
      </c>
      <c r="J9" s="15">
        <v>7463</v>
      </c>
      <c r="K9" s="15">
        <v>11611</v>
      </c>
      <c r="L9" s="13">
        <f>SUM(B9:K9)</f>
        <v>93239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>SUM(B10:K10)</f>
        <v>48</v>
      </c>
      <c r="M10"/>
    </row>
    <row r="11" spans="1:13" ht="17.25" customHeight="1">
      <c r="A11" s="12" t="s">
        <v>21</v>
      </c>
      <c r="B11" s="15">
        <v>86137</v>
      </c>
      <c r="C11" s="15">
        <v>103097</v>
      </c>
      <c r="D11" s="15">
        <v>305184</v>
      </c>
      <c r="E11" s="15">
        <v>249571</v>
      </c>
      <c r="F11" s="15">
        <v>257960</v>
      </c>
      <c r="G11" s="15">
        <v>139873</v>
      </c>
      <c r="H11" s="15">
        <v>74104</v>
      </c>
      <c r="I11" s="15">
        <v>112786</v>
      </c>
      <c r="J11" s="15">
        <v>118838</v>
      </c>
      <c r="K11" s="15">
        <v>208966</v>
      </c>
      <c r="L11" s="13">
        <f>SUM(B11:K11)</f>
        <v>1656516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1.232825099314523</v>
      </c>
      <c r="C16" s="22">
        <v>1.186078853222057</v>
      </c>
      <c r="D16" s="22">
        <v>1.06174923946481</v>
      </c>
      <c r="E16" s="22">
        <v>1.077430902074304</v>
      </c>
      <c r="F16" s="22">
        <v>1.224858783784521</v>
      </c>
      <c r="G16" s="22">
        <v>1.197841950046005</v>
      </c>
      <c r="H16" s="22">
        <v>1.126860597109877</v>
      </c>
      <c r="I16" s="22">
        <v>1.201720667338674</v>
      </c>
      <c r="J16" s="22">
        <v>1.266983341992375</v>
      </c>
      <c r="K16" s="22">
        <v>1.115826787091658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818815.0099999999</v>
      </c>
      <c r="C18" s="25">
        <f aca="true" t="shared" si="2" ref="C18:K18">SUM(C19:C26)</f>
        <v>543673.33</v>
      </c>
      <c r="D18" s="25">
        <f t="shared" si="2"/>
        <v>1734982.32</v>
      </c>
      <c r="E18" s="25">
        <f t="shared" si="2"/>
        <v>1440813.7599999995</v>
      </c>
      <c r="F18" s="25">
        <f t="shared" si="2"/>
        <v>1509997.44</v>
      </c>
      <c r="G18" s="25">
        <f t="shared" si="2"/>
        <v>895376.9099999999</v>
      </c>
      <c r="H18" s="25">
        <f t="shared" si="2"/>
        <v>488801.52</v>
      </c>
      <c r="I18" s="25">
        <f t="shared" si="2"/>
        <v>638182.76</v>
      </c>
      <c r="J18" s="25">
        <f t="shared" si="2"/>
        <v>780757.0599999999</v>
      </c>
      <c r="K18" s="25">
        <f t="shared" si="2"/>
        <v>979198.53</v>
      </c>
      <c r="L18" s="25">
        <f>SUM(B18:K18)</f>
        <v>9830598.639999999</v>
      </c>
      <c r="M18"/>
    </row>
    <row r="19" spans="1:13" ht="17.25" customHeight="1">
      <c r="A19" s="26" t="s">
        <v>24</v>
      </c>
      <c r="B19" s="60">
        <f>ROUND((B13+B14)*B7,2)</f>
        <v>658950.16</v>
      </c>
      <c r="C19" s="60">
        <f aca="true" t="shared" si="3" ref="C19:K19">ROUND((C13+C14)*C7,2)</f>
        <v>446910.77</v>
      </c>
      <c r="D19" s="60">
        <f t="shared" si="3"/>
        <v>1579739.57</v>
      </c>
      <c r="E19" s="60">
        <f t="shared" si="3"/>
        <v>1299975.74</v>
      </c>
      <c r="F19" s="60">
        <f t="shared" si="3"/>
        <v>1180927.76</v>
      </c>
      <c r="G19" s="60">
        <f t="shared" si="3"/>
        <v>717388.84</v>
      </c>
      <c r="H19" s="60">
        <f t="shared" si="3"/>
        <v>415017.43</v>
      </c>
      <c r="I19" s="60">
        <f t="shared" si="3"/>
        <v>517731.37</v>
      </c>
      <c r="J19" s="60">
        <f t="shared" si="3"/>
        <v>597087.98</v>
      </c>
      <c r="K19" s="60">
        <f t="shared" si="3"/>
        <v>851537.51</v>
      </c>
      <c r="L19" s="33">
        <f>SUM(B19:K19)</f>
        <v>8265267.129999999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153420.14</v>
      </c>
      <c r="C20" s="33">
        <f t="shared" si="4"/>
        <v>83160.64</v>
      </c>
      <c r="D20" s="33">
        <f t="shared" si="4"/>
        <v>97547.72</v>
      </c>
      <c r="E20" s="33">
        <f t="shared" si="4"/>
        <v>100658.29</v>
      </c>
      <c r="F20" s="33">
        <f t="shared" si="4"/>
        <v>265541.98</v>
      </c>
      <c r="G20" s="33">
        <f t="shared" si="4"/>
        <v>141929.61</v>
      </c>
      <c r="H20" s="33">
        <f t="shared" si="4"/>
        <v>52649.36</v>
      </c>
      <c r="I20" s="33">
        <f t="shared" si="4"/>
        <v>104437.12</v>
      </c>
      <c r="J20" s="33">
        <f t="shared" si="4"/>
        <v>159412.54</v>
      </c>
      <c r="K20" s="33">
        <f t="shared" si="4"/>
        <v>98630.85</v>
      </c>
      <c r="L20" s="33">
        <f aca="true" t="shared" si="5" ref="L19:L26">SUM(B20:K20)</f>
        <v>1257388.25</v>
      </c>
      <c r="M20"/>
    </row>
    <row r="21" spans="1:13" ht="17.25" customHeight="1">
      <c r="A21" s="27" t="s">
        <v>26</v>
      </c>
      <c r="B21" s="33">
        <v>3557.86</v>
      </c>
      <c r="C21" s="33">
        <v>11041.92</v>
      </c>
      <c r="D21" s="33">
        <v>51617.59</v>
      </c>
      <c r="E21" s="33">
        <v>34603.16</v>
      </c>
      <c r="F21" s="33">
        <v>59605.83</v>
      </c>
      <c r="G21" s="33">
        <v>34836.97</v>
      </c>
      <c r="H21" s="33">
        <v>18662.47</v>
      </c>
      <c r="I21" s="33">
        <v>13323.48</v>
      </c>
      <c r="J21" s="33">
        <v>19589.71</v>
      </c>
      <c r="K21" s="33">
        <v>24036.78</v>
      </c>
      <c r="L21" s="33">
        <f t="shared" si="5"/>
        <v>270875.77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629.94</v>
      </c>
      <c r="C24" s="33">
        <v>419.96</v>
      </c>
      <c r="D24" s="33">
        <v>1335.26</v>
      </c>
      <c r="E24" s="33">
        <v>1109.13</v>
      </c>
      <c r="F24" s="33">
        <v>1162.97</v>
      </c>
      <c r="G24" s="33">
        <v>689.17</v>
      </c>
      <c r="H24" s="33">
        <v>376.89</v>
      </c>
      <c r="I24" s="33">
        <v>492.65</v>
      </c>
      <c r="J24" s="33">
        <v>600.33</v>
      </c>
      <c r="K24" s="33">
        <v>753.77</v>
      </c>
      <c r="L24" s="33">
        <f t="shared" si="5"/>
        <v>7570.07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-132549.25</v>
      </c>
      <c r="C29" s="33">
        <f t="shared" si="6"/>
        <v>-27899.239999999998</v>
      </c>
      <c r="D29" s="33">
        <f t="shared" si="6"/>
        <v>-87804.06999999999</v>
      </c>
      <c r="E29" s="33">
        <f t="shared" si="6"/>
        <v>-69945.6400000001</v>
      </c>
      <c r="F29" s="33">
        <f t="shared" si="6"/>
        <v>-60151.22</v>
      </c>
      <c r="G29" s="33">
        <f t="shared" si="6"/>
        <v>-45121.79</v>
      </c>
      <c r="H29" s="33">
        <f t="shared" si="6"/>
        <v>-27260.85</v>
      </c>
      <c r="I29" s="33">
        <f t="shared" si="6"/>
        <v>-34104.939999999995</v>
      </c>
      <c r="J29" s="33">
        <f t="shared" si="6"/>
        <v>-36175.399999999994</v>
      </c>
      <c r="K29" s="33">
        <f t="shared" si="6"/>
        <v>-55279.86</v>
      </c>
      <c r="L29" s="33">
        <f aca="true" t="shared" si="7" ref="L29:L36">SUM(B29:K29)</f>
        <v>-576292.26</v>
      </c>
      <c r="M29"/>
    </row>
    <row r="30" spans="1:13" ht="18.75" customHeight="1">
      <c r="A30" s="27" t="s">
        <v>30</v>
      </c>
      <c r="B30" s="33">
        <f>B31+B32+B33+B34</f>
        <v>-25990.8</v>
      </c>
      <c r="C30" s="33">
        <f aca="true" t="shared" si="8" ref="C30:K30">C31+C32+C33+C34</f>
        <v>-25564</v>
      </c>
      <c r="D30" s="33">
        <f t="shared" si="8"/>
        <v>-80379.2</v>
      </c>
      <c r="E30" s="33">
        <f t="shared" si="8"/>
        <v>-58075.6</v>
      </c>
      <c r="F30" s="33">
        <f t="shared" si="8"/>
        <v>-53684.4</v>
      </c>
      <c r="G30" s="33">
        <f t="shared" si="8"/>
        <v>-41289.6</v>
      </c>
      <c r="H30" s="33">
        <f t="shared" si="8"/>
        <v>-18642.8</v>
      </c>
      <c r="I30" s="33">
        <f t="shared" si="8"/>
        <v>-31365.519999999997</v>
      </c>
      <c r="J30" s="33">
        <f t="shared" si="8"/>
        <v>-32837.2</v>
      </c>
      <c r="K30" s="33">
        <f t="shared" si="8"/>
        <v>-51088.4</v>
      </c>
      <c r="L30" s="33">
        <f t="shared" si="7"/>
        <v>-418917.52</v>
      </c>
      <c r="M30"/>
    </row>
    <row r="31" spans="1:13" s="36" customFormat="1" ht="18.75" customHeight="1">
      <c r="A31" s="34" t="s">
        <v>55</v>
      </c>
      <c r="B31" s="33">
        <f>-ROUND((B9)*$E$3,2)</f>
        <v>-25990.8</v>
      </c>
      <c r="C31" s="33">
        <f aca="true" t="shared" si="9" ref="C31:K31">-ROUND((C9)*$E$3,2)</f>
        <v>-25564</v>
      </c>
      <c r="D31" s="33">
        <f t="shared" si="9"/>
        <v>-80379.2</v>
      </c>
      <c r="E31" s="33">
        <f t="shared" si="9"/>
        <v>-58075.6</v>
      </c>
      <c r="F31" s="33">
        <f t="shared" si="9"/>
        <v>-53684.4</v>
      </c>
      <c r="G31" s="33">
        <f t="shared" si="9"/>
        <v>-41289.6</v>
      </c>
      <c r="H31" s="33">
        <f t="shared" si="9"/>
        <v>-18642.8</v>
      </c>
      <c r="I31" s="33">
        <f t="shared" si="9"/>
        <v>-22699.6</v>
      </c>
      <c r="J31" s="33">
        <f t="shared" si="9"/>
        <v>-32837.2</v>
      </c>
      <c r="K31" s="33">
        <f t="shared" si="9"/>
        <v>-51088.4</v>
      </c>
      <c r="L31" s="33">
        <f t="shared" si="7"/>
        <v>-410251.6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-8665.92</v>
      </c>
      <c r="J34" s="17">
        <v>0</v>
      </c>
      <c r="K34" s="17">
        <v>0</v>
      </c>
      <c r="L34" s="33">
        <f t="shared" si="7"/>
        <v>-8665.92</v>
      </c>
      <c r="M34"/>
    </row>
    <row r="35" spans="1:13" s="36" customFormat="1" ht="18.75" customHeight="1">
      <c r="A35" s="27" t="s">
        <v>34</v>
      </c>
      <c r="B35" s="38">
        <f>SUM(B36:B47)</f>
        <v>-106558.45</v>
      </c>
      <c r="C35" s="38">
        <f aca="true" t="shared" si="10" ref="C35:K35">SUM(C36:C47)</f>
        <v>-2335.24</v>
      </c>
      <c r="D35" s="38">
        <f t="shared" si="10"/>
        <v>-7424.87</v>
      </c>
      <c r="E35" s="38">
        <f t="shared" si="10"/>
        <v>-11870.040000000103</v>
      </c>
      <c r="F35" s="38">
        <f t="shared" si="10"/>
        <v>-6466.82</v>
      </c>
      <c r="G35" s="38">
        <f t="shared" si="10"/>
        <v>-3832.19</v>
      </c>
      <c r="H35" s="38">
        <f t="shared" si="10"/>
        <v>-8618.05</v>
      </c>
      <c r="I35" s="38">
        <f t="shared" si="10"/>
        <v>-2739.42</v>
      </c>
      <c r="J35" s="38">
        <f t="shared" si="10"/>
        <v>-3338.2</v>
      </c>
      <c r="K35" s="38">
        <f t="shared" si="10"/>
        <v>-4191.46</v>
      </c>
      <c r="L35" s="33">
        <f t="shared" si="7"/>
        <v>-157374.7400000001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-3502.86</v>
      </c>
      <c r="C46" s="17">
        <v>-2335.24</v>
      </c>
      <c r="D46" s="17">
        <v>-7424.87</v>
      </c>
      <c r="E46" s="17">
        <v>-6167.43</v>
      </c>
      <c r="F46" s="17">
        <v>-6466.82</v>
      </c>
      <c r="G46" s="17">
        <v>-3832.19</v>
      </c>
      <c r="H46" s="17">
        <v>-2095.73</v>
      </c>
      <c r="I46" s="17">
        <v>-2739.42</v>
      </c>
      <c r="J46" s="17">
        <v>-3338.2</v>
      </c>
      <c r="K46" s="17">
        <v>-4191.46</v>
      </c>
      <c r="L46" s="30">
        <f t="shared" si="11"/>
        <v>-42094.219999999994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686265.7599999999</v>
      </c>
      <c r="C50" s="41">
        <f>IF(C18+C29+C42+C51&lt;0,0,C18+C29+C51)</f>
        <v>515774.08999999997</v>
      </c>
      <c r="D50" s="41">
        <f>IF(D18+D29+D42+D51&lt;0,0,D18+D29+D51)</f>
        <v>1647178.25</v>
      </c>
      <c r="E50" s="41">
        <f>IF(E18+E29+E42+E51&lt;0,0,E18+E29+E51)</f>
        <v>1370868.1199999994</v>
      </c>
      <c r="F50" s="41">
        <f>IF(F18+F29+F42+F51&lt;0,0,F18+F29+F51)</f>
        <v>1449846.22</v>
      </c>
      <c r="G50" s="41">
        <f>IF(G18+G29+G42+G51&lt;0,0,G18+G29+G51)</f>
        <v>850255.1199999999</v>
      </c>
      <c r="H50" s="41">
        <f>IF(H18+H29+H42+H51&lt;0,0,H18+H29+H51)</f>
        <v>461540.67000000004</v>
      </c>
      <c r="I50" s="41">
        <f>IF(I18+I29+I42+I51&lt;0,0,I18+I29+I51)</f>
        <v>604077.8200000001</v>
      </c>
      <c r="J50" s="41">
        <f>IF(J18+J29+J42+J51&lt;0,0,J18+J29+J51)</f>
        <v>744581.6599999999</v>
      </c>
      <c r="K50" s="41">
        <f>IF(K18+K29+K42+K51&lt;0,0,K18+K29+K51)</f>
        <v>923918.67</v>
      </c>
      <c r="L50" s="42">
        <f>SUM(B50:K50)</f>
        <v>9254306.379999999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686265.75</v>
      </c>
      <c r="C56" s="41">
        <f aca="true" t="shared" si="12" ref="C56:J56">SUM(C57:C68)</f>
        <v>515774.09</v>
      </c>
      <c r="D56" s="41">
        <f t="shared" si="12"/>
        <v>1647178.24</v>
      </c>
      <c r="E56" s="41">
        <f t="shared" si="12"/>
        <v>1370868.13</v>
      </c>
      <c r="F56" s="41">
        <f t="shared" si="12"/>
        <v>1449846.22</v>
      </c>
      <c r="G56" s="41">
        <f t="shared" si="12"/>
        <v>850255.12</v>
      </c>
      <c r="H56" s="41">
        <f t="shared" si="12"/>
        <v>461540.66</v>
      </c>
      <c r="I56" s="41">
        <f>SUM(I57:I72)</f>
        <v>604077.82</v>
      </c>
      <c r="J56" s="41">
        <f t="shared" si="12"/>
        <v>744581.66</v>
      </c>
      <c r="K56" s="41">
        <f>SUM(K57:K70)</f>
        <v>923918.6699999999</v>
      </c>
      <c r="L56" s="46">
        <f>SUM(B56:K56)</f>
        <v>9254306.36</v>
      </c>
      <c r="M56" s="40"/>
    </row>
    <row r="57" spans="1:13" ht="18.75" customHeight="1">
      <c r="A57" s="47" t="s">
        <v>48</v>
      </c>
      <c r="B57" s="48">
        <v>686265.75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686265.75</v>
      </c>
      <c r="M57" s="40"/>
    </row>
    <row r="58" spans="1:12" ht="18.75" customHeight="1">
      <c r="A58" s="47" t="s">
        <v>58</v>
      </c>
      <c r="B58" s="17">
        <v>0</v>
      </c>
      <c r="C58" s="48">
        <v>451044.44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451044.44</v>
      </c>
    </row>
    <row r="59" spans="1:12" ht="18.75" customHeight="1">
      <c r="A59" s="47" t="s">
        <v>59</v>
      </c>
      <c r="B59" s="17">
        <v>0</v>
      </c>
      <c r="C59" s="48">
        <v>64729.65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64729.65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1647178.24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1647178.24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1370868.13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1370868.13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1449846.22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1449846.22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850255.12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850255.12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461540.66</v>
      </c>
      <c r="I64" s="17">
        <v>0</v>
      </c>
      <c r="J64" s="17">
        <v>0</v>
      </c>
      <c r="K64" s="17">
        <v>0</v>
      </c>
      <c r="L64" s="46">
        <f t="shared" si="13"/>
        <v>461540.66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744581.66</v>
      </c>
      <c r="K66" s="17">
        <v>0</v>
      </c>
      <c r="L66" s="46">
        <f t="shared" si="13"/>
        <v>744581.66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532639.11</v>
      </c>
      <c r="L67" s="46">
        <f t="shared" si="13"/>
        <v>532639.11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391279.56</v>
      </c>
      <c r="L68" s="46">
        <f t="shared" si="13"/>
        <v>391279.56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604077.82</v>
      </c>
      <c r="J72" s="52">
        <v>0</v>
      </c>
      <c r="K72" s="52">
        <v>0</v>
      </c>
      <c r="L72" s="51">
        <f>SUM(B72:K72)</f>
        <v>604077.82</v>
      </c>
    </row>
    <row r="73" spans="1:12" ht="18" customHeight="1">
      <c r="A73" s="61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1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2022-09-28T19:26:05Z</dcterms:modified>
  <cp:category/>
  <cp:version/>
  <cp:contentType/>
  <cp:contentStatus/>
</cp:coreProperties>
</file>