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<sst xmlns="http://schemas.openxmlformats.org/spreadsheetml/2006/main" count="82" uniqueCount="81">
  <si>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</si>
  <si>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</si>
  <si>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</si>
  <si>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</si>
  <si>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</si>
  <si>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</si>
  <si>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</si>
  <si>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</si>
  <si>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</si>
  <si>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</si>
  <si>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</si>
  <si>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</si>
  <si>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</si>
  <si>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</si>
  <si>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</si>
  <si>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</si>
  <si>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</si>
  <si>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</si>
  <si>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</si>
  <si>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</si>
  <si>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</si>
  <si>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</si>
  <si>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</si>
  <si>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</si>
  <si>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</si>
  <si>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</si>
  <si>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</si>
  <si>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</si>
  <si>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</si>
  <si>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</si>
  <si>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</si>
  <si>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</si>
  <si>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</si>
  <si>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</si>
  <si>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</si>
  <si>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</si>
  <si>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</si>
  <si>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</si>
  <si>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</si>
  <si>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</si>
  <si>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</si>
  <si>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</si>
  <si>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</si>
  <si>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</si>
  <si>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</si>
  <si>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</si>
  <si>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</si>
  <si>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</si>
  <si>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</si>
  <si>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</si>
  <si>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</si>
  <si>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</si>
  <si>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</si>
  <si>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</si>
  <si>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</si>
  <si>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</si>
  <si>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</si>
  <si>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</si>
  <si>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</si>
  <si>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</si>
  <si>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</si>
  <si>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</si>
  <si>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</si>
  <si>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</si>
  <si>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</si>
  <si>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</si>
  <si>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</si>
  <si>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</si>
  <si>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</si>
  <si>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</si>
  <si>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</si>
  <si>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</si>
  <si>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</si>
  <si>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20/09/22 - VENCIMENTO 27/09/22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</si>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</sst>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89465</v>
      </c>
      <c r="C7" s="10">
        <f>C8+C11</f>
        <v>110914</v>
      </c>
      <c r="D7" s="10">
        <f aca="true" t="shared" si="0" ref="D7:K7">D8+D11</f>
        <v>323092</v>
      </c>
      <c r="E7" s="10">
        <f t="shared" si="0"/>
        <v>260941</v>
      </c>
      <c r="F7" s="10">
        <f t="shared" si="0"/>
        <v>269992</v>
      </c>
      <c r="G7" s="10">
        <f t="shared" si="0"/>
        <v>149724</v>
      </c>
      <c r="H7" s="10">
        <f t="shared" si="0"/>
        <v>77376</v>
      </c>
      <c r="I7" s="10">
        <f t="shared" si="0"/>
        <v>116714</v>
      </c>
      <c r="J7" s="10">
        <f t="shared" si="0"/>
        <v>123756</v>
      </c>
      <c r="K7" s="10">
        <f t="shared" si="0"/>
        <v>219192</v>
      </c>
      <c r="L7" s="10">
        <f>SUM(B7:K7)</f>
        <v>1741166</v>
      </c>
      <c r="M7" s="11"/>
    </row>
    <row r="8" spans="1:13" ht="17.25" customHeight="1">
      <c r="A8" s="12" t="s">
        <v>18</v>
      </c>
      <c r="B8" s="13">
        <f>B9+B10</f>
        <v>5733</v>
      </c>
      <c r="C8" s="13">
        <f aca="true" t="shared" si="1" ref="C8:K8">C9+C10</f>
        <v>6236</v>
      </c>
      <c r="D8" s="13">
        <f t="shared" si="1"/>
        <v>18758</v>
      </c>
      <c r="E8" s="13">
        <f t="shared" si="1"/>
        <v>13068</v>
      </c>
      <c r="F8" s="13">
        <f t="shared" si="1"/>
        <v>12454</v>
      </c>
      <c r="G8" s="13">
        <f t="shared" si="1"/>
        <v>9499</v>
      </c>
      <c r="H8" s="13">
        <f t="shared" si="1"/>
        <v>4427</v>
      </c>
      <c r="I8" s="13">
        <f t="shared" si="1"/>
        <v>5209</v>
      </c>
      <c r="J8" s="13">
        <f t="shared" si="1"/>
        <v>7450</v>
      </c>
      <c r="K8" s="13">
        <f t="shared" si="1"/>
        <v>11658</v>
      </c>
      <c r="L8" s="13">
        <f>SUM(B8:K8)</f>
        <v>94492</v>
      </c>
      <c r="M8"/>
    </row>
    <row r="9" spans="1:13" ht="17.25" customHeight="1">
      <c r="A9" s="14" t="s">
        <v>19</v>
      </c>
      <c r="B9" s="15">
        <v>5733</v>
      </c>
      <c r="C9" s="15">
        <v>6236</v>
      </c>
      <c r="D9" s="15">
        <v>18758</v>
      </c>
      <c r="E9" s="15">
        <v>13068</v>
      </c>
      <c r="F9" s="15">
        <v>12454</v>
      </c>
      <c r="G9" s="15">
        <v>9499</v>
      </c>
      <c r="H9" s="15">
        <v>4381</v>
      </c>
      <c r="I9" s="15">
        <v>5209</v>
      </c>
      <c r="J9" s="15">
        <v>7450</v>
      </c>
      <c r="K9" s="15">
        <v>11658</v>
      </c>
      <c r="L9" s="13">
        <f>SUM(B9:K9)</f>
        <v>94446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46</v>
      </c>
      <c r="I10" s="15">
        <v>0</v>
      </c>
      <c r="J10" s="15">
        <v>0</v>
      </c>
      <c r="K10" s="15">
        <v>0</v>
      </c>
      <c r="L10" s="13">
        <f>SUM(B10:K10)</f>
        <v>46</v>
      </c>
      <c r="M10"/>
    </row>
    <row r="11" spans="1:13" ht="17.25" customHeight="1">
      <c r="A11" s="12" t="s">
        <v>21</v>
      </c>
      <c r="B11" s="15">
        <v>83732</v>
      </c>
      <c r="C11" s="15">
        <v>104678</v>
      </c>
      <c r="D11" s="15">
        <v>304334</v>
      </c>
      <c r="E11" s="15">
        <v>247873</v>
      </c>
      <c r="F11" s="15">
        <v>257538</v>
      </c>
      <c r="G11" s="15">
        <v>140225</v>
      </c>
      <c r="H11" s="15">
        <v>72949</v>
      </c>
      <c r="I11" s="15">
        <v>111505</v>
      </c>
      <c r="J11" s="15">
        <v>116306</v>
      </c>
      <c r="K11" s="15">
        <v>207534</v>
      </c>
      <c r="L11" s="13">
        <f>SUM(B11:K11)</f>
        <v>1646674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1.263343286848608</v>
      </c>
      <c r="C16" s="22">
        <v>1.163828053319029</v>
      </c>
      <c r="D16" s="22">
        <v>1.05851732871034</v>
      </c>
      <c r="E16" s="22">
        <v>1.075828544086624</v>
      </c>
      <c r="F16" s="22">
        <v>1.225442496097773</v>
      </c>
      <c r="G16" s="22">
        <v>1.194669578745322</v>
      </c>
      <c r="H16" s="22">
        <v>1.127924091476398</v>
      </c>
      <c r="I16" s="22">
        <v>1.210495582929692</v>
      </c>
      <c r="J16" s="22">
        <v>1.28396026396668</v>
      </c>
      <c r="K16" s="22">
        <v>1.119933633485571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815694.9699999997</v>
      </c>
      <c r="C18" s="25">
        <f aca="true" t="shared" si="2" ref="C18:K18">SUM(C19:C26)</f>
        <v>543177.2499999999</v>
      </c>
      <c r="D18" s="25">
        <f t="shared" si="2"/>
        <v>1727987.81</v>
      </c>
      <c r="E18" s="25">
        <f t="shared" si="2"/>
        <v>1428853.6399999997</v>
      </c>
      <c r="F18" s="25">
        <f t="shared" si="2"/>
        <v>1509688.42</v>
      </c>
      <c r="G18" s="25">
        <f t="shared" si="2"/>
        <v>895690.08</v>
      </c>
      <c r="H18" s="25">
        <f t="shared" si="2"/>
        <v>482722</v>
      </c>
      <c r="I18" s="25">
        <f t="shared" si="2"/>
        <v>636184.77</v>
      </c>
      <c r="J18" s="25">
        <f t="shared" si="2"/>
        <v>775314.94</v>
      </c>
      <c r="K18" s="25">
        <f t="shared" si="2"/>
        <v>977256.2799999999</v>
      </c>
      <c r="L18" s="25">
        <f>SUM(B18:K18)</f>
        <v>9792570.159999998</v>
      </c>
      <c r="M18"/>
    </row>
    <row r="19" spans="1:13" ht="17.25" customHeight="1">
      <c r="A19" s="26" t="s">
        <v>24</v>
      </c>
      <c r="B19" s="60">
        <f>ROUND((B13+B14)*B7,2)</f>
        <v>640479.94</v>
      </c>
      <c r="C19" s="60">
        <f aca="true" t="shared" si="3" ref="C19:K19">ROUND((C13+C14)*C7,2)</f>
        <v>455146.69</v>
      </c>
      <c r="D19" s="60">
        <f t="shared" si="3"/>
        <v>1577981.33</v>
      </c>
      <c r="E19" s="60">
        <f t="shared" si="3"/>
        <v>1290927.32</v>
      </c>
      <c r="F19" s="60">
        <f t="shared" si="3"/>
        <v>1180189.03</v>
      </c>
      <c r="G19" s="60">
        <f t="shared" si="3"/>
        <v>719633.43</v>
      </c>
      <c r="H19" s="60">
        <f t="shared" si="3"/>
        <v>409659.49</v>
      </c>
      <c r="I19" s="60">
        <f t="shared" si="3"/>
        <v>512327.77</v>
      </c>
      <c r="J19" s="60">
        <f t="shared" si="3"/>
        <v>585056.49</v>
      </c>
      <c r="K19" s="60">
        <f t="shared" si="3"/>
        <v>846190.72</v>
      </c>
      <c r="L19" s="33">
        <f>SUM(B19:K19)</f>
        <v>8217592.21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168666.09</v>
      </c>
      <c r="C20" s="33">
        <f t="shared" si="4"/>
        <v>74565.8</v>
      </c>
      <c r="D20" s="33">
        <f t="shared" si="4"/>
        <v>92339.25</v>
      </c>
      <c r="E20" s="33">
        <f t="shared" si="4"/>
        <v>97889.14</v>
      </c>
      <c r="F20" s="33">
        <f t="shared" si="4"/>
        <v>266064.76</v>
      </c>
      <c r="G20" s="33">
        <f t="shared" si="4"/>
        <v>140090.74</v>
      </c>
      <c r="H20" s="33">
        <f t="shared" si="4"/>
        <v>52405.32</v>
      </c>
      <c r="I20" s="33">
        <f t="shared" si="4"/>
        <v>107842.73</v>
      </c>
      <c r="J20" s="33">
        <f t="shared" si="4"/>
        <v>166132.8</v>
      </c>
      <c r="K20" s="33">
        <f t="shared" si="4"/>
        <v>101486.73</v>
      </c>
      <c r="L20" s="33">
        <f aca="true" t="shared" si="5" ref="L19:L26">SUM(B20:K20)</f>
        <v>1267483.3599999999</v>
      </c>
      <c r="M20"/>
    </row>
    <row r="21" spans="1:13" ht="17.25" customHeight="1">
      <c r="A21" s="27" t="s">
        <v>26</v>
      </c>
      <c r="B21" s="33">
        <v>3662.09</v>
      </c>
      <c r="C21" s="33">
        <v>10904.76</v>
      </c>
      <c r="D21" s="33">
        <v>51589.79</v>
      </c>
      <c r="E21" s="33">
        <v>34466</v>
      </c>
      <c r="F21" s="33">
        <v>59510.07</v>
      </c>
      <c r="G21" s="33">
        <v>34741.73</v>
      </c>
      <c r="H21" s="33">
        <v>18187.62</v>
      </c>
      <c r="I21" s="33">
        <v>13323.48</v>
      </c>
      <c r="J21" s="33">
        <v>19458.82</v>
      </c>
      <c r="K21" s="33">
        <v>24585.44</v>
      </c>
      <c r="L21" s="33">
        <f t="shared" si="5"/>
        <v>270429.8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629.94</v>
      </c>
      <c r="C24" s="33">
        <v>419.96</v>
      </c>
      <c r="D24" s="33">
        <v>1335.26</v>
      </c>
      <c r="E24" s="33">
        <v>1103.74</v>
      </c>
      <c r="F24" s="33">
        <v>1165.66</v>
      </c>
      <c r="G24" s="33">
        <v>691.86</v>
      </c>
      <c r="H24" s="33">
        <v>374.2</v>
      </c>
      <c r="I24" s="33">
        <v>492.65</v>
      </c>
      <c r="J24" s="33">
        <v>600.33</v>
      </c>
      <c r="K24" s="33">
        <v>753.77</v>
      </c>
      <c r="L24" s="33">
        <f t="shared" si="5"/>
        <v>7567.369999999999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-131783.65</v>
      </c>
      <c r="C29" s="33">
        <f t="shared" si="6"/>
        <v>-29773.64</v>
      </c>
      <c r="D29" s="33">
        <f t="shared" si="6"/>
        <v>-89960.06999999999</v>
      </c>
      <c r="E29" s="33">
        <f t="shared" si="6"/>
        <v>884660.7</v>
      </c>
      <c r="F29" s="33">
        <f t="shared" si="6"/>
        <v>-61279.39</v>
      </c>
      <c r="G29" s="33">
        <f t="shared" si="6"/>
        <v>-45642.759999999995</v>
      </c>
      <c r="H29" s="33">
        <f t="shared" si="6"/>
        <v>-27879.480000000003</v>
      </c>
      <c r="I29" s="33">
        <f t="shared" si="6"/>
        <v>440649.95</v>
      </c>
      <c r="J29" s="33">
        <f t="shared" si="6"/>
        <v>-36118.2</v>
      </c>
      <c r="K29" s="33">
        <f t="shared" si="6"/>
        <v>-55486.659999999996</v>
      </c>
      <c r="L29" s="33">
        <f aca="true" t="shared" si="7" ref="L29:L36">SUM(B29:K29)</f>
        <v>847386.7999999999</v>
      </c>
      <c r="M29"/>
    </row>
    <row r="30" spans="1:13" ht="18.75" customHeight="1">
      <c r="A30" s="27" t="s">
        <v>30</v>
      </c>
      <c r="B30" s="33">
        <f>B31+B32+B33+B34</f>
        <v>-25225.2</v>
      </c>
      <c r="C30" s="33">
        <f aca="true" t="shared" si="8" ref="C30:K30">C31+C32+C33+C34</f>
        <v>-27438.4</v>
      </c>
      <c r="D30" s="33">
        <f t="shared" si="8"/>
        <v>-82535.2</v>
      </c>
      <c r="E30" s="33">
        <f t="shared" si="8"/>
        <v>-57499.2</v>
      </c>
      <c r="F30" s="33">
        <f t="shared" si="8"/>
        <v>-54797.6</v>
      </c>
      <c r="G30" s="33">
        <f t="shared" si="8"/>
        <v>-41795.6</v>
      </c>
      <c r="H30" s="33">
        <f t="shared" si="8"/>
        <v>-19276.4</v>
      </c>
      <c r="I30" s="33">
        <f t="shared" si="8"/>
        <v>-42610.63</v>
      </c>
      <c r="J30" s="33">
        <f t="shared" si="8"/>
        <v>-32780</v>
      </c>
      <c r="K30" s="33">
        <f t="shared" si="8"/>
        <v>-51295.2</v>
      </c>
      <c r="L30" s="33">
        <f t="shared" si="7"/>
        <v>-435253.43000000005</v>
      </c>
      <c r="M30"/>
    </row>
    <row r="31" spans="1:13" s="36" customFormat="1" ht="18.75" customHeight="1">
      <c r="A31" s="34" t="s">
        <v>55</v>
      </c>
      <c r="B31" s="33">
        <f>-ROUND((B9)*$E$3,2)</f>
        <v>-25225.2</v>
      </c>
      <c r="C31" s="33">
        <f aca="true" t="shared" si="9" ref="C31:K31">-ROUND((C9)*$E$3,2)</f>
        <v>-27438.4</v>
      </c>
      <c r="D31" s="33">
        <f t="shared" si="9"/>
        <v>-82535.2</v>
      </c>
      <c r="E31" s="33">
        <f t="shared" si="9"/>
        <v>-57499.2</v>
      </c>
      <c r="F31" s="33">
        <f t="shared" si="9"/>
        <v>-54797.6</v>
      </c>
      <c r="G31" s="33">
        <f t="shared" si="9"/>
        <v>-41795.6</v>
      </c>
      <c r="H31" s="33">
        <f t="shared" si="9"/>
        <v>-19276.4</v>
      </c>
      <c r="I31" s="33">
        <f t="shared" si="9"/>
        <v>-22919.6</v>
      </c>
      <c r="J31" s="33">
        <f t="shared" si="9"/>
        <v>-32780</v>
      </c>
      <c r="K31" s="33">
        <f t="shared" si="9"/>
        <v>-51295.2</v>
      </c>
      <c r="L31" s="33">
        <f t="shared" si="7"/>
        <v>-415562.4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-19691.03</v>
      </c>
      <c r="J34" s="17">
        <v>0</v>
      </c>
      <c r="K34" s="17">
        <v>0</v>
      </c>
      <c r="L34" s="33">
        <f t="shared" si="7"/>
        <v>-19691.03</v>
      </c>
      <c r="M34"/>
    </row>
    <row r="35" spans="1:13" s="36" customFormat="1" ht="18.75" customHeight="1">
      <c r="A35" s="27" t="s">
        <v>34</v>
      </c>
      <c r="B35" s="38">
        <f>SUM(B36:B47)</f>
        <v>-106558.45</v>
      </c>
      <c r="C35" s="38">
        <f aca="true" t="shared" si="10" ref="C35:K35">SUM(C36:C47)</f>
        <v>-2335.24</v>
      </c>
      <c r="D35" s="38">
        <f t="shared" si="10"/>
        <v>-7424.87</v>
      </c>
      <c r="E35" s="38">
        <f t="shared" si="10"/>
        <v>942159.8999999999</v>
      </c>
      <c r="F35" s="38">
        <f t="shared" si="10"/>
        <v>-6481.79</v>
      </c>
      <c r="G35" s="38">
        <f t="shared" si="10"/>
        <v>-3847.16</v>
      </c>
      <c r="H35" s="38">
        <f t="shared" si="10"/>
        <v>-8603.08</v>
      </c>
      <c r="I35" s="38">
        <f t="shared" si="10"/>
        <v>483260.58</v>
      </c>
      <c r="J35" s="38">
        <f t="shared" si="10"/>
        <v>-3338.2</v>
      </c>
      <c r="K35" s="38">
        <f t="shared" si="10"/>
        <v>-4191.46</v>
      </c>
      <c r="L35" s="33">
        <f t="shared" si="7"/>
        <v>1282640.23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1021500</v>
      </c>
      <c r="J44" s="17">
        <v>0</v>
      </c>
      <c r="K44" s="17">
        <v>0</v>
      </c>
      <c r="L44" s="17">
        <f>SUM(B44:K44)</f>
        <v>3055500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-3502.86</v>
      </c>
      <c r="C46" s="17">
        <v>-2335.24</v>
      </c>
      <c r="D46" s="17">
        <v>-7424.87</v>
      </c>
      <c r="E46" s="17">
        <v>-6137.49</v>
      </c>
      <c r="F46" s="17">
        <v>-6481.79</v>
      </c>
      <c r="G46" s="17">
        <v>-3847.16</v>
      </c>
      <c r="H46" s="17">
        <v>-2080.76</v>
      </c>
      <c r="I46" s="17">
        <v>-2739.42</v>
      </c>
      <c r="J46" s="17">
        <v>-3338.2</v>
      </c>
      <c r="K46" s="17">
        <v>-4191.46</v>
      </c>
      <c r="L46" s="30">
        <f t="shared" si="11"/>
        <v>-42079.24999999999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683911.3199999997</v>
      </c>
      <c r="C50" s="41">
        <f>IF(C18+C29+C42+C51&lt;0,0,C18+C29+C51)</f>
        <v>513403.60999999987</v>
      </c>
      <c r="D50" s="41">
        <f>IF(D18+D29+D42+D51&lt;0,0,D18+D29+D51)</f>
        <v>1638027.74</v>
      </c>
      <c r="E50" s="41">
        <f>IF(E18+E29+E42+E51&lt;0,0,E18+E29+E51)</f>
        <v>2313514.34</v>
      </c>
      <c r="F50" s="41">
        <f>IF(F18+F29+F42+F51&lt;0,0,F18+F29+F51)</f>
        <v>1448409.03</v>
      </c>
      <c r="G50" s="41">
        <f>IF(G18+G29+G42+G51&lt;0,0,G18+G29+G51)</f>
        <v>850047.32</v>
      </c>
      <c r="H50" s="41">
        <f>IF(H18+H29+H42+H51&lt;0,0,H18+H29+H51)</f>
        <v>454842.52</v>
      </c>
      <c r="I50" s="41">
        <f>IF(I18+I29+I42+I51&lt;0,0,I18+I29+I51)</f>
        <v>1076834.72</v>
      </c>
      <c r="J50" s="41">
        <f>IF(J18+J29+J42+J51&lt;0,0,J18+J29+J51)</f>
        <v>739196.74</v>
      </c>
      <c r="K50" s="41">
        <f>IF(K18+K29+K42+K51&lt;0,0,K18+K29+K51)</f>
        <v>921769.6199999999</v>
      </c>
      <c r="L50" s="42">
        <f>SUM(B50:K50)</f>
        <v>10639956.96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683911.32</v>
      </c>
      <c r="C56" s="41">
        <f aca="true" t="shared" si="12" ref="C56:J56">SUM(C57:C68)</f>
        <v>513403.6</v>
      </c>
      <c r="D56" s="41">
        <f t="shared" si="12"/>
        <v>1638027.74</v>
      </c>
      <c r="E56" s="41">
        <f t="shared" si="12"/>
        <v>2313514.34</v>
      </c>
      <c r="F56" s="41">
        <f t="shared" si="12"/>
        <v>1448409.03</v>
      </c>
      <c r="G56" s="41">
        <f t="shared" si="12"/>
        <v>850047.32</v>
      </c>
      <c r="H56" s="41">
        <f t="shared" si="12"/>
        <v>454842.52</v>
      </c>
      <c r="I56" s="41">
        <f>SUM(I57:I72)</f>
        <v>1076834.72</v>
      </c>
      <c r="J56" s="41">
        <f t="shared" si="12"/>
        <v>739196.74</v>
      </c>
      <c r="K56" s="41">
        <f>SUM(K57:K70)</f>
        <v>921769.6099999999</v>
      </c>
      <c r="L56" s="46">
        <f>SUM(B56:K56)</f>
        <v>10639956.940000001</v>
      </c>
      <c r="M56" s="40"/>
    </row>
    <row r="57" spans="1:13" ht="18.75" customHeight="1">
      <c r="A57" s="47" t="s">
        <v>48</v>
      </c>
      <c r="B57" s="48">
        <v>683911.32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683911.32</v>
      </c>
      <c r="M57" s="40"/>
    </row>
    <row r="58" spans="1:12" ht="18.75" customHeight="1">
      <c r="A58" s="47" t="s">
        <v>58</v>
      </c>
      <c r="B58" s="17">
        <v>0</v>
      </c>
      <c r="C58" s="48">
        <v>448663.41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448663.41</v>
      </c>
    </row>
    <row r="59" spans="1:12" ht="18.75" customHeight="1">
      <c r="A59" s="47" t="s">
        <v>59</v>
      </c>
      <c r="B59" s="17">
        <v>0</v>
      </c>
      <c r="C59" s="48">
        <v>64740.19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64740.19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1638027.74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1638027.74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2313514.34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2313514.34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1448409.03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1448409.03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850047.32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850047.32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454842.52</v>
      </c>
      <c r="I64" s="17">
        <v>0</v>
      </c>
      <c r="J64" s="17">
        <v>0</v>
      </c>
      <c r="K64" s="17">
        <v>0</v>
      </c>
      <c r="L64" s="46">
        <f t="shared" si="13"/>
        <v>454842.52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739196.74</v>
      </c>
      <c r="K66" s="17">
        <v>0</v>
      </c>
      <c r="L66" s="46">
        <f t="shared" si="13"/>
        <v>739196.74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532321.95</v>
      </c>
      <c r="L67" s="46">
        <f t="shared" si="13"/>
        <v>532321.95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389447.66</v>
      </c>
      <c r="L68" s="46">
        <f t="shared" si="13"/>
        <v>389447.66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1076834.72</v>
      </c>
      <c r="J72" s="52">
        <v>0</v>
      </c>
      <c r="K72" s="52">
        <v>0</v>
      </c>
      <c r="L72" s="51">
        <f>SUM(B72:K72)</f>
        <v>1076834.72</v>
      </c>
    </row>
    <row r="73" spans="1:12" ht="18" customHeight="1">
      <c r="A73" s="61"/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2022-09-26T18:42:46Z</dcterms:modified>
  <cp:category/>
  <cp:version/>
  <cp:contentType/>
  <cp:contentStatus/>
</cp:coreProperties>
</file>