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<sst xmlns="http://schemas.openxmlformats.org/spreadsheetml/2006/main" count="82" uniqueCount="81">
  <si>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</si>
  <si>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</si>
  <si>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</si>
  <si>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</si>
  <si>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</si>
  <si>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</si>
  <si>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</si>
  <si>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</si>
  <si>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</si>
  <si>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</si>
  <si>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</si>
  <si>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</si>
  <si>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</si>
  <si>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</si>
  <si>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</si>
  <si>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</si>
  <si>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</si>
  <si>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</si>
  <si>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</si>
  <si>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</si>
  <si>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</si>
  <si>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</si>
  <si>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</si>
  <si>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</si>
  <si>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</si>
  <si>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</si>
  <si>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</si>
  <si>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</si>
  <si>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</si>
  <si>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</si>
  <si>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</si>
  <si>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</si>
  <si>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</si>
  <si>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</si>
  <si>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</si>
  <si>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</si>
  <si>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</si>
  <si>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</si>
  <si>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</si>
  <si>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</si>
  <si>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</si>
  <si>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</si>
  <si>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</si>
  <si>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</si>
  <si>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</si>
  <si>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</si>
  <si>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</si>
  <si>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</si>
  <si>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</si>
  <si>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</si>
  <si>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</si>
  <si>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</si>
  <si>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</si>
  <si>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</si>
  <si>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</si>
  <si>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</si>
  <si>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</si>
  <si>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</si>
  <si>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</si>
  <si>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</si>
  <si>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</si>
  <si>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</si>
  <si>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</si>
  <si>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</si>
  <si>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</si>
  <si>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</si>
  <si>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</si>
  <si>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</si>
  <si>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</si>
  <si>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</si>
  <si>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</si>
  <si>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</si>
  <si>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</si>
  <si>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19/09/22 - VENCIMENTO 26/09/22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</si>
  <si>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</si>
  <si>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</si>
  <si>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</si>
  <si>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</si>
  <si>
    <t>7.15. Consórcio KBPX</t>
  </si>
  <si>
    <t>2.1 Tarifa de Remuneração por Passageiro Transportado Combustível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</si>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</sst>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89276</v>
      </c>
      <c r="C7" s="10">
        <f>C8+C11</f>
        <v>105908</v>
      </c>
      <c r="D7" s="10">
        <f aca="true" t="shared" si="0" ref="D7:K7">D8+D11</f>
        <v>314837</v>
      </c>
      <c r="E7" s="10">
        <f t="shared" si="0"/>
        <v>251960</v>
      </c>
      <c r="F7" s="10">
        <f t="shared" si="0"/>
        <v>266323</v>
      </c>
      <c r="G7" s="10">
        <f t="shared" si="0"/>
        <v>145734</v>
      </c>
      <c r="H7" s="10">
        <f t="shared" si="0"/>
        <v>75050</v>
      </c>
      <c r="I7" s="10">
        <f t="shared" si="0"/>
        <v>114326</v>
      </c>
      <c r="J7" s="10">
        <f t="shared" si="0"/>
        <v>120276</v>
      </c>
      <c r="K7" s="10">
        <f t="shared" si="0"/>
        <v>211670</v>
      </c>
      <c r="L7" s="10">
        <f>SUM(B7:K7)</f>
        <v>1695360</v>
      </c>
      <c r="M7" s="11"/>
    </row>
    <row r="8" spans="1:13" ht="17.25" customHeight="1">
      <c r="A8" s="12" t="s">
        <v>18</v>
      </c>
      <c r="B8" s="13">
        <f>B9+B10</f>
        <v>5858</v>
      </c>
      <c r="C8" s="13">
        <f aca="true" t="shared" si="1" ref="C8:K8">C9+C10</f>
        <v>5843</v>
      </c>
      <c r="D8" s="13">
        <f t="shared" si="1"/>
        <v>19192</v>
      </c>
      <c r="E8" s="13">
        <f t="shared" si="1"/>
        <v>13252</v>
      </c>
      <c r="F8" s="13">
        <f t="shared" si="1"/>
        <v>13125</v>
      </c>
      <c r="G8" s="13">
        <f t="shared" si="1"/>
        <v>9250</v>
      </c>
      <c r="H8" s="13">
        <f t="shared" si="1"/>
        <v>4271</v>
      </c>
      <c r="I8" s="13">
        <f t="shared" si="1"/>
        <v>5076</v>
      </c>
      <c r="J8" s="13">
        <f t="shared" si="1"/>
        <v>7067</v>
      </c>
      <c r="K8" s="13">
        <f t="shared" si="1"/>
        <v>11584</v>
      </c>
      <c r="L8" s="13">
        <f>SUM(B8:K8)</f>
        <v>94518</v>
      </c>
      <c r="M8"/>
    </row>
    <row r="9" spans="1:13" ht="17.25" customHeight="1">
      <c r="A9" s="14" t="s">
        <v>19</v>
      </c>
      <c r="B9" s="15">
        <v>5857</v>
      </c>
      <c r="C9" s="15">
        <v>5843</v>
      </c>
      <c r="D9" s="15">
        <v>19192</v>
      </c>
      <c r="E9" s="15">
        <v>13252</v>
      </c>
      <c r="F9" s="15">
        <v>13125</v>
      </c>
      <c r="G9" s="15">
        <v>9250</v>
      </c>
      <c r="H9" s="15">
        <v>4215</v>
      </c>
      <c r="I9" s="15">
        <v>5076</v>
      </c>
      <c r="J9" s="15">
        <v>7067</v>
      </c>
      <c r="K9" s="15">
        <v>11584</v>
      </c>
      <c r="L9" s="13">
        <f>SUM(B9:K9)</f>
        <v>94461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56</v>
      </c>
      <c r="I10" s="15">
        <v>0</v>
      </c>
      <c r="J10" s="15">
        <v>0</v>
      </c>
      <c r="K10" s="15">
        <v>0</v>
      </c>
      <c r="L10" s="13">
        <f>SUM(B10:K10)</f>
        <v>57</v>
      </c>
      <c r="M10"/>
    </row>
    <row r="11" spans="1:13" ht="17.25" customHeight="1">
      <c r="A11" s="12" t="s">
        <v>21</v>
      </c>
      <c r="B11" s="15">
        <v>83418</v>
      </c>
      <c r="C11" s="15">
        <v>100065</v>
      </c>
      <c r="D11" s="15">
        <v>295645</v>
      </c>
      <c r="E11" s="15">
        <v>238708</v>
      </c>
      <c r="F11" s="15">
        <v>253198</v>
      </c>
      <c r="G11" s="15">
        <v>136484</v>
      </c>
      <c r="H11" s="15">
        <v>70779</v>
      </c>
      <c r="I11" s="15">
        <v>109250</v>
      </c>
      <c r="J11" s="15">
        <v>113209</v>
      </c>
      <c r="K11" s="15">
        <v>200086</v>
      </c>
      <c r="L11" s="13">
        <f>SUM(B11:K11)</f>
        <v>1600842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79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1.262833356203529</v>
      </c>
      <c r="C16" s="22">
        <v>1.219004609153126</v>
      </c>
      <c r="D16" s="22">
        <v>1.085263620867142</v>
      </c>
      <c r="E16" s="22">
        <v>1.106143121411249</v>
      </c>
      <c r="F16" s="22">
        <v>1.240791822222627</v>
      </c>
      <c r="G16" s="22">
        <v>1.227732593308043</v>
      </c>
      <c r="H16" s="22">
        <v>1.156372544780941</v>
      </c>
      <c r="I16" s="22">
        <v>1.229726807443839</v>
      </c>
      <c r="J16" s="22">
        <v>1.324598613171098</v>
      </c>
      <c r="K16" s="22">
        <v>1.155254810081845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77</v>
      </c>
      <c r="B18" s="25">
        <f>SUM(B19:B26)</f>
        <v>813314.0399999998</v>
      </c>
      <c r="C18" s="25">
        <f aca="true" t="shared" si="2" ref="C18:K18">SUM(C19:C26)</f>
        <v>543731.8899999999</v>
      </c>
      <c r="D18" s="25">
        <f t="shared" si="2"/>
        <v>1726735.7999999998</v>
      </c>
      <c r="E18" s="25">
        <f t="shared" si="2"/>
        <v>1418149.5099999998</v>
      </c>
      <c r="F18" s="25">
        <f t="shared" si="2"/>
        <v>1508560.8900000001</v>
      </c>
      <c r="G18" s="25">
        <f t="shared" si="2"/>
        <v>896393.73</v>
      </c>
      <c r="H18" s="25">
        <f t="shared" si="2"/>
        <v>480172.08999999997</v>
      </c>
      <c r="I18" s="25">
        <f t="shared" si="2"/>
        <v>633212.9</v>
      </c>
      <c r="J18" s="25">
        <f t="shared" si="2"/>
        <v>777843.85</v>
      </c>
      <c r="K18" s="25">
        <f t="shared" si="2"/>
        <v>973358.9700000001</v>
      </c>
      <c r="L18" s="25">
        <f>SUM(B18:K18)</f>
        <v>9771473.67</v>
      </c>
      <c r="M18"/>
    </row>
    <row r="19" spans="1:13" ht="17.25" customHeight="1">
      <c r="A19" s="26" t="s">
        <v>24</v>
      </c>
      <c r="B19" s="60">
        <f>ROUND((B13+B14)*B7,2)</f>
        <v>639126.88</v>
      </c>
      <c r="C19" s="60">
        <f aca="true" t="shared" si="3" ref="C19:K19">ROUND((C13+C14)*C7,2)</f>
        <v>434604.07</v>
      </c>
      <c r="D19" s="60">
        <f t="shared" si="3"/>
        <v>1537663.91</v>
      </c>
      <c r="E19" s="60">
        <f t="shared" si="3"/>
        <v>1246496.51</v>
      </c>
      <c r="F19" s="60">
        <f t="shared" si="3"/>
        <v>1164151.1</v>
      </c>
      <c r="G19" s="60">
        <f t="shared" si="3"/>
        <v>700455.9</v>
      </c>
      <c r="H19" s="60">
        <f t="shared" si="3"/>
        <v>397344.72</v>
      </c>
      <c r="I19" s="60">
        <f t="shared" si="3"/>
        <v>501845.41</v>
      </c>
      <c r="J19" s="60">
        <f t="shared" si="3"/>
        <v>568604.79</v>
      </c>
      <c r="K19" s="60">
        <f t="shared" si="3"/>
        <v>817152.04</v>
      </c>
      <c r="L19" s="33">
        <f>SUM(B19:K19)</f>
        <v>8007445.330000001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167983.86</v>
      </c>
      <c r="C20" s="33">
        <f t="shared" si="4"/>
        <v>95180.29</v>
      </c>
      <c r="D20" s="33">
        <f t="shared" si="4"/>
        <v>131106.79</v>
      </c>
      <c r="E20" s="33">
        <f t="shared" si="4"/>
        <v>132307.03</v>
      </c>
      <c r="F20" s="33">
        <f t="shared" si="4"/>
        <v>280318.06</v>
      </c>
      <c r="G20" s="33">
        <f t="shared" si="4"/>
        <v>159516.64</v>
      </c>
      <c r="H20" s="33">
        <f t="shared" si="4"/>
        <v>62133.81</v>
      </c>
      <c r="I20" s="33">
        <f t="shared" si="4"/>
        <v>115287.34</v>
      </c>
      <c r="J20" s="33">
        <f t="shared" si="4"/>
        <v>184568.33</v>
      </c>
      <c r="K20" s="33">
        <f t="shared" si="4"/>
        <v>126866.78</v>
      </c>
      <c r="L20" s="33">
        <f aca="true" t="shared" si="5" ref="L20:L26">SUM(B20:K20)</f>
        <v>1455268.9300000002</v>
      </c>
      <c r="M20"/>
    </row>
    <row r="21" spans="1:13" ht="17.25" customHeight="1">
      <c r="A21" s="27" t="s">
        <v>26</v>
      </c>
      <c r="B21" s="33">
        <v>3316.45</v>
      </c>
      <c r="C21" s="33">
        <v>11384.84</v>
      </c>
      <c r="D21" s="33">
        <v>51884.97</v>
      </c>
      <c r="E21" s="33">
        <v>33780.17</v>
      </c>
      <c r="F21" s="33">
        <v>60164.48</v>
      </c>
      <c r="G21" s="33">
        <v>35194.32</v>
      </c>
      <c r="H21" s="33">
        <v>18226.69</v>
      </c>
      <c r="I21" s="33">
        <v>13392.06</v>
      </c>
      <c r="J21" s="33">
        <v>20001.21</v>
      </c>
      <c r="K21" s="33">
        <v>24346.76</v>
      </c>
      <c r="L21" s="33">
        <f t="shared" si="5"/>
        <v>271691.95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74</v>
      </c>
      <c r="B24" s="33">
        <v>629.94</v>
      </c>
      <c r="C24" s="33">
        <v>422.65</v>
      </c>
      <c r="D24" s="33">
        <v>1337.95</v>
      </c>
      <c r="E24" s="33">
        <v>1098.36</v>
      </c>
      <c r="F24" s="33">
        <v>1168.35</v>
      </c>
      <c r="G24" s="33">
        <v>694.55</v>
      </c>
      <c r="H24" s="33">
        <v>371.5</v>
      </c>
      <c r="I24" s="33">
        <v>489.95</v>
      </c>
      <c r="J24" s="33">
        <v>603.02</v>
      </c>
      <c r="K24" s="33">
        <v>753.77</v>
      </c>
      <c r="L24" s="33">
        <f t="shared" si="5"/>
        <v>7570.040000000001</v>
      </c>
      <c r="M24"/>
    </row>
    <row r="25" spans="1:13" ht="17.25" customHeight="1">
      <c r="A25" s="27" t="s">
        <v>75</v>
      </c>
      <c r="B25" s="33">
        <v>324.62</v>
      </c>
      <c r="C25" s="33">
        <v>245.47</v>
      </c>
      <c r="D25" s="33">
        <v>796.5</v>
      </c>
      <c r="E25" s="33">
        <v>609.14</v>
      </c>
      <c r="F25" s="33">
        <v>664.41</v>
      </c>
      <c r="G25" s="33">
        <v>370.75</v>
      </c>
      <c r="H25" s="33">
        <v>210.23</v>
      </c>
      <c r="I25" s="33">
        <v>280.31</v>
      </c>
      <c r="J25" s="33">
        <v>337.71</v>
      </c>
      <c r="K25" s="33">
        <v>455.51</v>
      </c>
      <c r="L25" s="33">
        <f t="shared" si="5"/>
        <v>4294.65</v>
      </c>
      <c r="M25"/>
    </row>
    <row r="26" spans="1:13" ht="17.25" customHeight="1">
      <c r="A26" s="27" t="s">
        <v>76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-132329.25</v>
      </c>
      <c r="C29" s="33">
        <f t="shared" si="6"/>
        <v>-28059.41</v>
      </c>
      <c r="D29" s="33">
        <f t="shared" si="6"/>
        <v>-91884.64</v>
      </c>
      <c r="E29" s="33">
        <f t="shared" si="6"/>
        <v>-70118.9700000001</v>
      </c>
      <c r="F29" s="33">
        <f t="shared" si="6"/>
        <v>-64246.76</v>
      </c>
      <c r="G29" s="33">
        <f t="shared" si="6"/>
        <v>-44562.13</v>
      </c>
      <c r="H29" s="33">
        <f t="shared" si="6"/>
        <v>-27134.11</v>
      </c>
      <c r="I29" s="33">
        <f t="shared" si="6"/>
        <v>-33349.95</v>
      </c>
      <c r="J29" s="33">
        <f t="shared" si="6"/>
        <v>-34447.97</v>
      </c>
      <c r="K29" s="33">
        <f t="shared" si="6"/>
        <v>-55161.06</v>
      </c>
      <c r="L29" s="33">
        <f aca="true" t="shared" si="7" ref="L29:L36">SUM(B29:K29)</f>
        <v>-581294.25</v>
      </c>
      <c r="M29"/>
    </row>
    <row r="30" spans="1:13" ht="18.75" customHeight="1">
      <c r="A30" s="27" t="s">
        <v>30</v>
      </c>
      <c r="B30" s="33">
        <f>B31+B32+B33+B34</f>
        <v>-25770.8</v>
      </c>
      <c r="C30" s="33">
        <f aca="true" t="shared" si="8" ref="C30:K30">C31+C32+C33+C34</f>
        <v>-25709.2</v>
      </c>
      <c r="D30" s="33">
        <f t="shared" si="8"/>
        <v>-84444.8</v>
      </c>
      <c r="E30" s="33">
        <f t="shared" si="8"/>
        <v>-58308.8</v>
      </c>
      <c r="F30" s="33">
        <f t="shared" si="8"/>
        <v>-57750</v>
      </c>
      <c r="G30" s="33">
        <f t="shared" si="8"/>
        <v>-40700</v>
      </c>
      <c r="H30" s="33">
        <f t="shared" si="8"/>
        <v>-18546</v>
      </c>
      <c r="I30" s="33">
        <f t="shared" si="8"/>
        <v>-30625.5</v>
      </c>
      <c r="J30" s="33">
        <f t="shared" si="8"/>
        <v>-31094.8</v>
      </c>
      <c r="K30" s="33">
        <f t="shared" si="8"/>
        <v>-50969.6</v>
      </c>
      <c r="L30" s="33">
        <f t="shared" si="7"/>
        <v>-423919.49999999994</v>
      </c>
      <c r="M30"/>
    </row>
    <row r="31" spans="1:13" s="36" customFormat="1" ht="18.75" customHeight="1">
      <c r="A31" s="34" t="s">
        <v>55</v>
      </c>
      <c r="B31" s="33">
        <f>-ROUND((B9)*$E$3,2)</f>
        <v>-25770.8</v>
      </c>
      <c r="C31" s="33">
        <f aca="true" t="shared" si="9" ref="C31:K31">-ROUND((C9)*$E$3,2)</f>
        <v>-25709.2</v>
      </c>
      <c r="D31" s="33">
        <f t="shared" si="9"/>
        <v>-84444.8</v>
      </c>
      <c r="E31" s="33">
        <f t="shared" si="9"/>
        <v>-58308.8</v>
      </c>
      <c r="F31" s="33">
        <f t="shared" si="9"/>
        <v>-57750</v>
      </c>
      <c r="G31" s="33">
        <f t="shared" si="9"/>
        <v>-40700</v>
      </c>
      <c r="H31" s="33">
        <f t="shared" si="9"/>
        <v>-18546</v>
      </c>
      <c r="I31" s="33">
        <f t="shared" si="9"/>
        <v>-22334.4</v>
      </c>
      <c r="J31" s="33">
        <f t="shared" si="9"/>
        <v>-31094.8</v>
      </c>
      <c r="K31" s="33">
        <f t="shared" si="9"/>
        <v>-50969.6</v>
      </c>
      <c r="L31" s="33">
        <f t="shared" si="7"/>
        <v>-415628.39999999997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-8291.1</v>
      </c>
      <c r="J34" s="17">
        <v>0</v>
      </c>
      <c r="K34" s="17">
        <v>0</v>
      </c>
      <c r="L34" s="33">
        <f t="shared" si="7"/>
        <v>-8291.1</v>
      </c>
      <c r="M34"/>
    </row>
    <row r="35" spans="1:13" s="36" customFormat="1" ht="18.75" customHeight="1">
      <c r="A35" s="27" t="s">
        <v>34</v>
      </c>
      <c r="B35" s="38">
        <f>SUM(B36:B47)</f>
        <v>-106558.45</v>
      </c>
      <c r="C35" s="38">
        <f aca="true" t="shared" si="10" ref="C35:K35">SUM(C36:C47)</f>
        <v>-2350.21</v>
      </c>
      <c r="D35" s="38">
        <f t="shared" si="10"/>
        <v>-7439.84</v>
      </c>
      <c r="E35" s="38">
        <f t="shared" si="10"/>
        <v>-11810.170000000104</v>
      </c>
      <c r="F35" s="38">
        <f t="shared" si="10"/>
        <v>-6496.76</v>
      </c>
      <c r="G35" s="38">
        <f t="shared" si="10"/>
        <v>-3862.13</v>
      </c>
      <c r="H35" s="38">
        <f t="shared" si="10"/>
        <v>-8588.11</v>
      </c>
      <c r="I35" s="38">
        <f t="shared" si="10"/>
        <v>-2724.45</v>
      </c>
      <c r="J35" s="38">
        <f t="shared" si="10"/>
        <v>-3353.17</v>
      </c>
      <c r="K35" s="38">
        <f t="shared" si="10"/>
        <v>-4191.46</v>
      </c>
      <c r="L35" s="33">
        <f t="shared" si="7"/>
        <v>-157374.75000000012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-6522.32</v>
      </c>
      <c r="I37" s="17">
        <v>0</v>
      </c>
      <c r="J37" s="28">
        <v>0</v>
      </c>
      <c r="K37" s="17">
        <v>0</v>
      </c>
      <c r="L37" s="33">
        <f>SUM(B37:K37)</f>
        <v>-37227.58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535500</v>
      </c>
      <c r="J44" s="17">
        <v>0</v>
      </c>
      <c r="K44" s="17">
        <v>0</v>
      </c>
      <c r="L44" s="17">
        <f>SUM(B44:K44)</f>
        <v>1615500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-535500</v>
      </c>
      <c r="J45" s="17">
        <v>0</v>
      </c>
      <c r="K45" s="17">
        <v>0</v>
      </c>
      <c r="L45" s="17">
        <f>SUM(B45:K45)</f>
        <v>-1615500</v>
      </c>
    </row>
    <row r="46" spans="1:12" ht="18.75" customHeight="1">
      <c r="A46" s="37" t="s">
        <v>72</v>
      </c>
      <c r="B46" s="17">
        <v>-3502.86</v>
      </c>
      <c r="C46" s="17">
        <v>-2350.21</v>
      </c>
      <c r="D46" s="17">
        <v>-7439.84</v>
      </c>
      <c r="E46" s="17">
        <v>-6107.56</v>
      </c>
      <c r="F46" s="17">
        <v>-6496.76</v>
      </c>
      <c r="G46" s="17">
        <v>-3862.13</v>
      </c>
      <c r="H46" s="17">
        <v>-2065.79</v>
      </c>
      <c r="I46" s="17">
        <v>-2724.45</v>
      </c>
      <c r="J46" s="17">
        <v>-3353.17</v>
      </c>
      <c r="K46" s="17">
        <v>-4191.46</v>
      </c>
      <c r="L46" s="30">
        <f t="shared" si="11"/>
        <v>-42094.23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680984.7899999998</v>
      </c>
      <c r="C50" s="41">
        <f>IF(C18+C29+C42+C51&lt;0,0,C18+C29+C51)</f>
        <v>515672.4799999999</v>
      </c>
      <c r="D50" s="41">
        <f>IF(D18+D29+D42+D51&lt;0,0,D18+D29+D51)</f>
        <v>1634851.16</v>
      </c>
      <c r="E50" s="41">
        <f>IF(E18+E29+E42+E51&lt;0,0,E18+E29+E51)</f>
        <v>1348030.5399999996</v>
      </c>
      <c r="F50" s="41">
        <f>IF(F18+F29+F42+F51&lt;0,0,F18+F29+F51)</f>
        <v>1444314.1300000001</v>
      </c>
      <c r="G50" s="41">
        <f>IF(G18+G29+G42+G51&lt;0,0,G18+G29+G51)</f>
        <v>851831.6</v>
      </c>
      <c r="H50" s="41">
        <f>IF(H18+H29+H42+H51&lt;0,0,H18+H29+H51)</f>
        <v>453037.98</v>
      </c>
      <c r="I50" s="41">
        <f>IF(I18+I29+I42+I51&lt;0,0,I18+I29+I51)</f>
        <v>599862.9500000001</v>
      </c>
      <c r="J50" s="41">
        <f>IF(J18+J29+J42+J51&lt;0,0,J18+J29+J51)</f>
        <v>743395.88</v>
      </c>
      <c r="K50" s="41">
        <f>IF(K18+K29+K42+K51&lt;0,0,K18+K29+K51)</f>
        <v>918197.9100000001</v>
      </c>
      <c r="L50" s="42">
        <f>SUM(B50:K50)</f>
        <v>9190179.42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680984.8</v>
      </c>
      <c r="C56" s="41">
        <f aca="true" t="shared" si="12" ref="C56:J56">SUM(C57:C68)</f>
        <v>515672.48</v>
      </c>
      <c r="D56" s="41">
        <f t="shared" si="12"/>
        <v>1634851.16</v>
      </c>
      <c r="E56" s="41">
        <f t="shared" si="12"/>
        <v>1348030.55</v>
      </c>
      <c r="F56" s="41">
        <f t="shared" si="12"/>
        <v>1444314.13</v>
      </c>
      <c r="G56" s="41">
        <f t="shared" si="12"/>
        <v>851831.6</v>
      </c>
      <c r="H56" s="41">
        <f t="shared" si="12"/>
        <v>453037.98</v>
      </c>
      <c r="I56" s="41">
        <f>SUM(I57:I72)</f>
        <v>599862.95</v>
      </c>
      <c r="J56" s="41">
        <f t="shared" si="12"/>
        <v>743395.88</v>
      </c>
      <c r="K56" s="41">
        <f>SUM(K57:K70)</f>
        <v>918197.91</v>
      </c>
      <c r="L56" s="46">
        <f>SUM(B56:K56)</f>
        <v>9190179.44</v>
      </c>
      <c r="M56" s="40"/>
    </row>
    <row r="57" spans="1:13" ht="18.75" customHeight="1">
      <c r="A57" s="47" t="s">
        <v>48</v>
      </c>
      <c r="B57" s="48">
        <v>680984.8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680984.8</v>
      </c>
      <c r="M57" s="40"/>
    </row>
    <row r="58" spans="1:12" ht="18.75" customHeight="1">
      <c r="A58" s="47" t="s">
        <v>58</v>
      </c>
      <c r="B58" s="17">
        <v>0</v>
      </c>
      <c r="C58" s="48">
        <v>451780.66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451780.66</v>
      </c>
    </row>
    <row r="59" spans="1:12" ht="18.75" customHeight="1">
      <c r="A59" s="47" t="s">
        <v>59</v>
      </c>
      <c r="B59" s="17">
        <v>0</v>
      </c>
      <c r="C59" s="48">
        <v>63891.82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63891.82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1634851.16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1634851.16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1348030.55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1348030.55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1444314.13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1444314.13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851831.6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851831.6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453037.98</v>
      </c>
      <c r="I64" s="17">
        <v>0</v>
      </c>
      <c r="J64" s="17">
        <v>0</v>
      </c>
      <c r="K64" s="17">
        <v>0</v>
      </c>
      <c r="L64" s="46">
        <f t="shared" si="13"/>
        <v>453037.98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743395.88</v>
      </c>
      <c r="K66" s="17">
        <v>0</v>
      </c>
      <c r="L66" s="46">
        <f t="shared" si="13"/>
        <v>743395.88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531728.41</v>
      </c>
      <c r="L67" s="46">
        <f t="shared" si="13"/>
        <v>531728.41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386469.5</v>
      </c>
      <c r="L68" s="46">
        <f t="shared" si="13"/>
        <v>386469.5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47" t="s">
        <v>78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49">
        <f>SUM(B71:K71)</f>
        <v>0</v>
      </c>
    </row>
    <row r="72" spans="1:12" ht="18" customHeight="1">
      <c r="A72" s="50" t="s">
        <v>80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>
        <v>599862.95</v>
      </c>
      <c r="J72" s="52">
        <v>0</v>
      </c>
      <c r="K72" s="52">
        <v>0</v>
      </c>
      <c r="L72" s="51">
        <f>SUM(B72:K72)</f>
        <v>599862.95</v>
      </c>
    </row>
    <row r="73" spans="1:12" ht="18" customHeight="1">
      <c r="A73" s="61"/>
      <c r="B73"/>
      <c r="C73"/>
      <c r="D73"/>
      <c r="E73"/>
      <c r="F73"/>
      <c r="G73"/>
      <c r="H73"/>
      <c r="I73"/>
      <c r="J73"/>
      <c r="K73"/>
      <c r="L73"/>
    </row>
    <row r="74" spans="1:11" ht="18" customHeight="1">
      <c r="A74" s="62"/>
      <c r="I74"/>
      <c r="K74"/>
    </row>
    <row r="75" spans="10:11" ht="14.25">
      <c r="J75"/>
      <c r="K75"/>
    </row>
    <row r="76" ht="14.25">
      <c r="K76"/>
    </row>
    <row r="77" ht="14.25">
      <c r="K77"/>
    </row>
    <row r="78" ht="14.25">
      <c r="K78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5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2022-09-26T11:58:20Z</dcterms:modified>
  <cp:category/>
  <cp:version/>
  <cp:contentType/>
  <cp:contentStatus/>
</cp:coreProperties>
</file>