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<sst xmlns="http://schemas.openxmlformats.org/spreadsheetml/2006/main" count="81" uniqueCount="80">
  <si>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</si>
  <si>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</si>
  <si>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</si>
  <si>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</si>
  <si>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</si>
  <si>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</si>
  <si>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</si>
  <si>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</si>
  <si>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</si>
  <si>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</si>
  <si>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</si>
  <si>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</si>
  <si>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</si>
  <si>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</si>
  <si>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</si>
  <si>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</si>
  <si>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</si>
  <si>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</si>
  <si>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</si>
  <si>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</si>
  <si>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</si>
  <si>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</si>
  <si>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</si>
  <si>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</si>
  <si>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</si>
  <si>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</si>
  <si>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</si>
  <si>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</si>
  <si>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</si>
  <si>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</si>
  <si>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</si>
  <si>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</si>
  <si>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</si>
  <si>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</si>
  <si>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</si>
  <si>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</si>
  <si>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</si>
  <si>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</si>
  <si>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</si>
  <si>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</si>
  <si>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</si>
  <si>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</si>
  <si>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</si>
  <si>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</si>
  <si>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</si>
  <si>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</si>
  <si>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</si>
  <si>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</si>
  <si>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</si>
  <si>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</si>
  <si>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</si>
  <si>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</si>
  <si>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</si>
  <si>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</si>
  <si>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</si>
  <si>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</si>
  <si>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</si>
  <si>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</si>
  <si>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</si>
  <si>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</si>
  <si>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</si>
  <si>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</si>
  <si>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</si>
  <si>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</si>
  <si>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</si>
  <si>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</si>
  <si>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</si>
  <si>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</si>
  <si>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</si>
  <si>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</si>
  <si>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</si>
  <si>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</si>
  <si>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</si>
  <si>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18/09/22 - VENCIMENTO 23/09/22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</si>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</sst>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20954</v>
      </c>
      <c r="C7" s="10">
        <f>C8+C11</f>
        <v>29060</v>
      </c>
      <c r="D7" s="10">
        <f aca="true" t="shared" si="0" ref="D7:K7">D8+D11</f>
        <v>91749</v>
      </c>
      <c r="E7" s="10">
        <f t="shared" si="0"/>
        <v>81793</v>
      </c>
      <c r="F7" s="10">
        <f t="shared" si="0"/>
        <v>87304</v>
      </c>
      <c r="G7" s="10">
        <f t="shared" si="0"/>
        <v>36063</v>
      </c>
      <c r="H7" s="10">
        <f t="shared" si="0"/>
        <v>21333</v>
      </c>
      <c r="I7" s="10">
        <f t="shared" si="0"/>
        <v>37527</v>
      </c>
      <c r="J7" s="10">
        <f t="shared" si="0"/>
        <v>23795</v>
      </c>
      <c r="K7" s="10">
        <f t="shared" si="0"/>
        <v>68052</v>
      </c>
      <c r="L7" s="10">
        <f>SUM(B7:K7)</f>
        <v>497630</v>
      </c>
      <c r="M7" s="11"/>
    </row>
    <row r="8" spans="1:13" ht="17.25" customHeight="1">
      <c r="A8" s="12" t="s">
        <v>18</v>
      </c>
      <c r="B8" s="13">
        <f>B9+B10</f>
        <v>1913</v>
      </c>
      <c r="C8" s="13">
        <f aca="true" t="shared" si="1" ref="C8:K8">C9+C10</f>
        <v>2198</v>
      </c>
      <c r="D8" s="13">
        <f t="shared" si="1"/>
        <v>7945</v>
      </c>
      <c r="E8" s="13">
        <f t="shared" si="1"/>
        <v>6403</v>
      </c>
      <c r="F8" s="13">
        <f t="shared" si="1"/>
        <v>6773</v>
      </c>
      <c r="G8" s="13">
        <f t="shared" si="1"/>
        <v>3228</v>
      </c>
      <c r="H8" s="13">
        <f t="shared" si="1"/>
        <v>1721</v>
      </c>
      <c r="I8" s="13">
        <f t="shared" si="1"/>
        <v>2302</v>
      </c>
      <c r="J8" s="13">
        <f t="shared" si="1"/>
        <v>1665</v>
      </c>
      <c r="K8" s="13">
        <f t="shared" si="1"/>
        <v>4611</v>
      </c>
      <c r="L8" s="13">
        <f>SUM(B8:K8)</f>
        <v>38759</v>
      </c>
      <c r="M8"/>
    </row>
    <row r="9" spans="1:13" ht="17.25" customHeight="1">
      <c r="A9" s="14" t="s">
        <v>19</v>
      </c>
      <c r="B9" s="15">
        <v>1912</v>
      </c>
      <c r="C9" s="15">
        <v>2198</v>
      </c>
      <c r="D9" s="15">
        <v>7945</v>
      </c>
      <c r="E9" s="15">
        <v>6403</v>
      </c>
      <c r="F9" s="15">
        <v>6773</v>
      </c>
      <c r="G9" s="15">
        <v>3228</v>
      </c>
      <c r="H9" s="15">
        <v>1710</v>
      </c>
      <c r="I9" s="15">
        <v>2302</v>
      </c>
      <c r="J9" s="15">
        <v>1665</v>
      </c>
      <c r="K9" s="15">
        <v>4611</v>
      </c>
      <c r="L9" s="13">
        <f>SUM(B9:K9)</f>
        <v>38747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19041</v>
      </c>
      <c r="C11" s="15">
        <v>26862</v>
      </c>
      <c r="D11" s="15">
        <v>83804</v>
      </c>
      <c r="E11" s="15">
        <v>75390</v>
      </c>
      <c r="F11" s="15">
        <v>80531</v>
      </c>
      <c r="G11" s="15">
        <v>32835</v>
      </c>
      <c r="H11" s="15">
        <v>19612</v>
      </c>
      <c r="I11" s="15">
        <v>35225</v>
      </c>
      <c r="J11" s="15">
        <v>22130</v>
      </c>
      <c r="K11" s="15">
        <v>63441</v>
      </c>
      <c r="L11" s="13">
        <f>SUM(B11:K11)</f>
        <v>458871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1.326982083093721</v>
      </c>
      <c r="C16" s="22">
        <v>1.211381652048378</v>
      </c>
      <c r="D16" s="22">
        <v>1.086528981637757</v>
      </c>
      <c r="E16" s="22">
        <v>1.116944027402327</v>
      </c>
      <c r="F16" s="22">
        <v>1.23680344467944</v>
      </c>
      <c r="G16" s="22">
        <v>1.180645359412681</v>
      </c>
      <c r="H16" s="22">
        <v>1.149725531527664</v>
      </c>
      <c r="I16" s="22">
        <v>1.172814686616819</v>
      </c>
      <c r="J16" s="22">
        <v>1.35841326162222</v>
      </c>
      <c r="K16" s="22">
        <v>1.124648579994307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202490.17</v>
      </c>
      <c r="C18" s="25">
        <f aca="true" t="shared" si="2" ref="C18:K18">SUM(C19:C26)</f>
        <v>153553.56000000003</v>
      </c>
      <c r="D18" s="25">
        <f t="shared" si="2"/>
        <v>520427.01</v>
      </c>
      <c r="E18" s="25">
        <f t="shared" si="2"/>
        <v>480713.61000000004</v>
      </c>
      <c r="F18" s="25">
        <f t="shared" si="2"/>
        <v>500061.72</v>
      </c>
      <c r="G18" s="25">
        <f t="shared" si="2"/>
        <v>221572.13</v>
      </c>
      <c r="H18" s="25">
        <f t="shared" si="2"/>
        <v>141252.82000000004</v>
      </c>
      <c r="I18" s="25">
        <f t="shared" si="2"/>
        <v>200816.74000000002</v>
      </c>
      <c r="J18" s="25">
        <f t="shared" si="2"/>
        <v>165709.75000000003</v>
      </c>
      <c r="K18" s="25">
        <f t="shared" si="2"/>
        <v>313763.02999999997</v>
      </c>
      <c r="L18" s="25">
        <f>SUM(B18:K18)</f>
        <v>2900360.54</v>
      </c>
      <c r="M18"/>
    </row>
    <row r="19" spans="1:13" ht="17.25" customHeight="1">
      <c r="A19" s="26" t="s">
        <v>24</v>
      </c>
      <c r="B19" s="60">
        <f>ROUND((B13+B14)*B7,2)</f>
        <v>150009.69</v>
      </c>
      <c r="C19" s="60">
        <f aca="true" t="shared" si="3" ref="C19:K19">ROUND((C13+C14)*C7,2)</f>
        <v>119250.62</v>
      </c>
      <c r="D19" s="60">
        <f t="shared" si="3"/>
        <v>448102.12</v>
      </c>
      <c r="E19" s="60">
        <f t="shared" si="3"/>
        <v>404646.33</v>
      </c>
      <c r="F19" s="60">
        <f t="shared" si="3"/>
        <v>381623.24</v>
      </c>
      <c r="G19" s="60">
        <f t="shared" si="3"/>
        <v>173333.2</v>
      </c>
      <c r="H19" s="60">
        <f t="shared" si="3"/>
        <v>112945.44</v>
      </c>
      <c r="I19" s="60">
        <f t="shared" si="3"/>
        <v>164728.52</v>
      </c>
      <c r="J19" s="60">
        <f t="shared" si="3"/>
        <v>112490.86</v>
      </c>
      <c r="K19" s="60">
        <f t="shared" si="3"/>
        <v>262714.75</v>
      </c>
      <c r="L19" s="33">
        <f>SUM(B19:K19)</f>
        <v>2329844.77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49050.48</v>
      </c>
      <c r="C20" s="33">
        <f t="shared" si="4"/>
        <v>25207.39</v>
      </c>
      <c r="D20" s="33">
        <f t="shared" si="4"/>
        <v>38773.82</v>
      </c>
      <c r="E20" s="33">
        <f t="shared" si="4"/>
        <v>47320.97</v>
      </c>
      <c r="F20" s="33">
        <f t="shared" si="4"/>
        <v>90369.7</v>
      </c>
      <c r="G20" s="33">
        <f t="shared" si="4"/>
        <v>31311.84</v>
      </c>
      <c r="H20" s="33">
        <f t="shared" si="4"/>
        <v>16910.82</v>
      </c>
      <c r="I20" s="33">
        <f t="shared" si="4"/>
        <v>28467.51</v>
      </c>
      <c r="J20" s="33">
        <f t="shared" si="4"/>
        <v>40318.22</v>
      </c>
      <c r="K20" s="33">
        <f t="shared" si="4"/>
        <v>32747.02</v>
      </c>
      <c r="L20" s="33">
        <f aca="true" t="shared" si="5" ref="L19:L26">SUM(B20:K20)</f>
        <v>400477.77</v>
      </c>
      <c r="M20"/>
    </row>
    <row r="21" spans="1:13" ht="17.25" customHeight="1">
      <c r="A21" s="27" t="s">
        <v>26</v>
      </c>
      <c r="B21" s="33">
        <v>685.83</v>
      </c>
      <c r="C21" s="33">
        <v>6584.01</v>
      </c>
      <c r="D21" s="33">
        <v>27554.39</v>
      </c>
      <c r="E21" s="33">
        <v>23118.6</v>
      </c>
      <c r="F21" s="33">
        <v>24103.84</v>
      </c>
      <c r="G21" s="33">
        <v>15859.05</v>
      </c>
      <c r="H21" s="33">
        <v>8959.3</v>
      </c>
      <c r="I21" s="33">
        <v>4938</v>
      </c>
      <c r="J21" s="33">
        <v>8435.75</v>
      </c>
      <c r="K21" s="33">
        <v>13305.17</v>
      </c>
      <c r="L21" s="33">
        <f t="shared" si="5"/>
        <v>133543.94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487.26</v>
      </c>
      <c r="C24" s="33">
        <v>371.5</v>
      </c>
      <c r="D24" s="33">
        <v>1254.5</v>
      </c>
      <c r="E24" s="33">
        <v>1160.27</v>
      </c>
      <c r="F24" s="33">
        <v>1206.04</v>
      </c>
      <c r="G24" s="33">
        <v>535.72</v>
      </c>
      <c r="H24" s="33">
        <v>341.89</v>
      </c>
      <c r="I24" s="33">
        <v>484.57</v>
      </c>
      <c r="J24" s="33">
        <v>398.42</v>
      </c>
      <c r="K24" s="33">
        <v>756.47</v>
      </c>
      <c r="L24" s="33">
        <f t="shared" si="5"/>
        <v>6996.64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-114177.87</v>
      </c>
      <c r="C29" s="33">
        <f t="shared" si="6"/>
        <v>-11736.990000000002</v>
      </c>
      <c r="D29" s="33">
        <f t="shared" si="6"/>
        <v>-41933.79</v>
      </c>
      <c r="E29" s="33">
        <f t="shared" si="6"/>
        <v>-400327.66</v>
      </c>
      <c r="F29" s="33">
        <f t="shared" si="6"/>
        <v>-36507.54</v>
      </c>
      <c r="G29" s="33">
        <f t="shared" si="6"/>
        <v>-17182.13</v>
      </c>
      <c r="H29" s="33">
        <f t="shared" si="6"/>
        <v>-15947.45</v>
      </c>
      <c r="I29" s="33">
        <f t="shared" si="6"/>
        <v>-183823.31</v>
      </c>
      <c r="J29" s="33">
        <f t="shared" si="6"/>
        <v>-9541.49</v>
      </c>
      <c r="K29" s="33">
        <f t="shared" si="6"/>
        <v>-24494.83</v>
      </c>
      <c r="L29" s="33">
        <f aca="true" t="shared" si="7" ref="L29:L36">SUM(B29:K29)</f>
        <v>-855673.0599999999</v>
      </c>
      <c r="M29"/>
    </row>
    <row r="30" spans="1:13" ht="18.75" customHeight="1">
      <c r="A30" s="27" t="s">
        <v>30</v>
      </c>
      <c r="B30" s="33">
        <f>B31+B32+B33+B34</f>
        <v>-8412.8</v>
      </c>
      <c r="C30" s="33">
        <f aca="true" t="shared" si="8" ref="C30:K30">C31+C32+C33+C34</f>
        <v>-9671.2</v>
      </c>
      <c r="D30" s="33">
        <f t="shared" si="8"/>
        <v>-34958</v>
      </c>
      <c r="E30" s="33">
        <f t="shared" si="8"/>
        <v>-28173.2</v>
      </c>
      <c r="F30" s="33">
        <f t="shared" si="8"/>
        <v>-29801.2</v>
      </c>
      <c r="G30" s="33">
        <f t="shared" si="8"/>
        <v>-14203.2</v>
      </c>
      <c r="H30" s="33">
        <f t="shared" si="8"/>
        <v>-7524</v>
      </c>
      <c r="I30" s="33">
        <f t="shared" si="8"/>
        <v>-10128.8</v>
      </c>
      <c r="J30" s="33">
        <f t="shared" si="8"/>
        <v>-7326</v>
      </c>
      <c r="K30" s="33">
        <f t="shared" si="8"/>
        <v>-20288.4</v>
      </c>
      <c r="L30" s="33">
        <f t="shared" si="7"/>
        <v>-170486.79999999996</v>
      </c>
      <c r="M30"/>
    </row>
    <row r="31" spans="1:13" s="36" customFormat="1" ht="18.75" customHeight="1">
      <c r="A31" s="34" t="s">
        <v>55</v>
      </c>
      <c r="B31" s="33">
        <f>-ROUND((B9)*$E$3,2)</f>
        <v>-8412.8</v>
      </c>
      <c r="C31" s="33">
        <f aca="true" t="shared" si="9" ref="C31:K31">-ROUND((C9)*$E$3,2)</f>
        <v>-9671.2</v>
      </c>
      <c r="D31" s="33">
        <f t="shared" si="9"/>
        <v>-34958</v>
      </c>
      <c r="E31" s="33">
        <f t="shared" si="9"/>
        <v>-28173.2</v>
      </c>
      <c r="F31" s="33">
        <f t="shared" si="9"/>
        <v>-29801.2</v>
      </c>
      <c r="G31" s="33">
        <f t="shared" si="9"/>
        <v>-14203.2</v>
      </c>
      <c r="H31" s="33">
        <f t="shared" si="9"/>
        <v>-7524</v>
      </c>
      <c r="I31" s="33">
        <f t="shared" si="9"/>
        <v>-10128.8</v>
      </c>
      <c r="J31" s="33">
        <f t="shared" si="9"/>
        <v>-7326</v>
      </c>
      <c r="K31" s="33">
        <f t="shared" si="9"/>
        <v>-20288.4</v>
      </c>
      <c r="L31" s="33">
        <f t="shared" si="7"/>
        <v>-170486.79999999996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-105765.06999999999</v>
      </c>
      <c r="C35" s="38">
        <f aca="true" t="shared" si="10" ref="C35:K35">SUM(C36:C47)</f>
        <v>-2065.79</v>
      </c>
      <c r="D35" s="38">
        <f t="shared" si="10"/>
        <v>-6975.79</v>
      </c>
      <c r="E35" s="38">
        <f t="shared" si="10"/>
        <v>-372154.45999999996</v>
      </c>
      <c r="F35" s="38">
        <f t="shared" si="10"/>
        <v>-6706.34</v>
      </c>
      <c r="G35" s="38">
        <f t="shared" si="10"/>
        <v>-2978.93</v>
      </c>
      <c r="H35" s="38">
        <f t="shared" si="10"/>
        <v>-8423.45</v>
      </c>
      <c r="I35" s="38">
        <f t="shared" si="10"/>
        <v>-173694.51</v>
      </c>
      <c r="J35" s="38">
        <f t="shared" si="10"/>
        <v>-2215.49</v>
      </c>
      <c r="K35" s="38">
        <f t="shared" si="10"/>
        <v>-4206.43</v>
      </c>
      <c r="L35" s="33">
        <f t="shared" si="7"/>
        <v>-685186.26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7" t="s">
        <v>72</v>
      </c>
      <c r="B46" s="17">
        <v>-2709.48</v>
      </c>
      <c r="C46" s="17">
        <v>-2065.79</v>
      </c>
      <c r="D46" s="17">
        <v>-6975.79</v>
      </c>
      <c r="E46" s="17">
        <v>-6451.85</v>
      </c>
      <c r="F46" s="17">
        <v>-6706.34</v>
      </c>
      <c r="G46" s="17">
        <v>-2978.93</v>
      </c>
      <c r="H46" s="17">
        <v>-1901.13</v>
      </c>
      <c r="I46" s="17">
        <v>-2694.51</v>
      </c>
      <c r="J46" s="17">
        <v>-2215.49</v>
      </c>
      <c r="K46" s="17">
        <v>-4206.43</v>
      </c>
      <c r="L46" s="30">
        <f t="shared" si="11"/>
        <v>-38905.740000000005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88312.30000000002</v>
      </c>
      <c r="C50" s="41">
        <f>IF(C18+C29+C42+C51&lt;0,0,C18+C29+C51)</f>
        <v>141816.57000000004</v>
      </c>
      <c r="D50" s="41">
        <f>IF(D18+D29+D42+D51&lt;0,0,D18+D29+D51)</f>
        <v>478493.22000000003</v>
      </c>
      <c r="E50" s="41">
        <f>IF(E18+E29+E42+E51&lt;0,0,E18+E29+E51)</f>
        <v>80385.95000000007</v>
      </c>
      <c r="F50" s="41">
        <f>IF(F18+F29+F42+F51&lt;0,0,F18+F29+F51)</f>
        <v>463554.18</v>
      </c>
      <c r="G50" s="41">
        <f>IF(G18+G29+G42+G51&lt;0,0,G18+G29+G51)</f>
        <v>204390</v>
      </c>
      <c r="H50" s="41">
        <f>IF(H18+H29+H42+H51&lt;0,0,H18+H29+H51)</f>
        <v>125305.37000000004</v>
      </c>
      <c r="I50" s="41">
        <f>IF(I18+I29+I42+I51&lt;0,0,I18+I29+I51)</f>
        <v>16993.430000000022</v>
      </c>
      <c r="J50" s="41">
        <f>IF(J18+J29+J42+J51&lt;0,0,J18+J29+J51)</f>
        <v>156168.26000000004</v>
      </c>
      <c r="K50" s="41">
        <f>IF(K18+K29+K42+K51&lt;0,0,K18+K29+K51)</f>
        <v>289268.19999999995</v>
      </c>
      <c r="L50" s="42">
        <f>SUM(B50:K50)</f>
        <v>2044687.4800000002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88312.29</v>
      </c>
      <c r="C56" s="41">
        <f aca="true" t="shared" si="12" ref="C56:J56">SUM(C57:C68)</f>
        <v>141816.57</v>
      </c>
      <c r="D56" s="41">
        <f t="shared" si="12"/>
        <v>478493.22</v>
      </c>
      <c r="E56" s="41">
        <f t="shared" si="12"/>
        <v>80385.96</v>
      </c>
      <c r="F56" s="41">
        <f t="shared" si="12"/>
        <v>463554.18</v>
      </c>
      <c r="G56" s="41">
        <f t="shared" si="12"/>
        <v>204390</v>
      </c>
      <c r="H56" s="41">
        <f t="shared" si="12"/>
        <v>125305.36</v>
      </c>
      <c r="I56" s="41">
        <f>SUM(I57:I71)</f>
        <v>16993.43</v>
      </c>
      <c r="J56" s="41">
        <f t="shared" si="12"/>
        <v>156168.26</v>
      </c>
      <c r="K56" s="41">
        <f>SUM(K57:K70)</f>
        <v>289268.19999999995</v>
      </c>
      <c r="L56" s="46">
        <f>SUM(B56:K56)</f>
        <v>2044687.47</v>
      </c>
      <c r="M56" s="40"/>
    </row>
    <row r="57" spans="1:13" ht="18.75" customHeight="1">
      <c r="A57" s="47" t="s">
        <v>48</v>
      </c>
      <c r="B57" s="48">
        <v>88312.29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88312.29</v>
      </c>
      <c r="M57" s="40"/>
    </row>
    <row r="58" spans="1:12" ht="18.75" customHeight="1">
      <c r="A58" s="47" t="s">
        <v>58</v>
      </c>
      <c r="B58" s="17">
        <v>0</v>
      </c>
      <c r="C58" s="48">
        <v>123976.05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123976.05</v>
      </c>
    </row>
    <row r="59" spans="1:12" ht="18.75" customHeight="1">
      <c r="A59" s="47" t="s">
        <v>59</v>
      </c>
      <c r="B59" s="17">
        <v>0</v>
      </c>
      <c r="C59" s="48">
        <v>17840.52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17840.52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478493.22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478493.22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80385.96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80385.96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463554.18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463554.18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204390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204390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125305.36</v>
      </c>
      <c r="I64" s="17">
        <v>0</v>
      </c>
      <c r="J64" s="17">
        <v>0</v>
      </c>
      <c r="K64" s="17">
        <v>0</v>
      </c>
      <c r="L64" s="46">
        <f t="shared" si="13"/>
        <v>125305.36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156168.26</v>
      </c>
      <c r="K66" s="17">
        <v>0</v>
      </c>
      <c r="L66" s="46">
        <f t="shared" si="13"/>
        <v>156168.26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131645.96</v>
      </c>
      <c r="L67" s="46">
        <f t="shared" si="13"/>
        <v>131645.96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157622.24</v>
      </c>
      <c r="L68" s="46">
        <f t="shared" si="13"/>
        <v>157622.24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16993.43</v>
      </c>
      <c r="J71" s="52">
        <v>0</v>
      </c>
      <c r="K71" s="52">
        <v>0</v>
      </c>
      <c r="L71" s="51">
        <f>SUM(B71:K71)</f>
        <v>16993.43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2022-09-22T23:16:12Z</dcterms:modified>
  <cp:category/>
  <cp:version/>
  <cp:contentType/>
  <cp:contentStatus/>
</cp:coreProperties>
</file>