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<sst xmlns="http://schemas.openxmlformats.org/spreadsheetml/2006/main" count="81" uniqueCount="80">
  <si>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</si>
  <si>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</si>
  <si>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</si>
  <si>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</si>
  <si>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</si>
  <si>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</si>
  <si>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</si>
  <si>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</si>
  <si>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</si>
  <si>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</si>
  <si>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</si>
  <si>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</si>
  <si>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</si>
  <si>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</si>
  <si>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</si>
  <si>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</si>
  <si>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</si>
  <si>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</si>
  <si>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</si>
  <si>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</si>
  <si>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</si>
  <si>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</si>
  <si>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</si>
  <si>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</si>
  <si>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</si>
  <si>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</si>
  <si>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</si>
  <si>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</si>
  <si>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</si>
  <si>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</si>
  <si>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</si>
  <si>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</si>
  <si>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</si>
  <si>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</si>
  <si>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</si>
  <si>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</si>
  <si>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</si>
  <si>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</si>
  <si>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</si>
  <si>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</si>
  <si>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</si>
  <si>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</si>
  <si>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</si>
  <si>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</si>
  <si>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</si>
  <si>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</si>
  <si>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</si>
  <si>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</si>
  <si>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</si>
  <si>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</si>
  <si>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</si>
  <si>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</si>
  <si>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</si>
  <si>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</si>
  <si>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</si>
  <si>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</si>
  <si>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</si>
  <si>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</si>
  <si>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</si>
  <si>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</si>
  <si>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</si>
  <si>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</si>
  <si>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</si>
  <si>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</si>
  <si>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</si>
  <si>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</si>
  <si>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</si>
  <si>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</si>
  <si>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</si>
  <si>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</si>
  <si>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</si>
  <si>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</si>
  <si>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</si>
  <si>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17/09/22 - VENCIMENTO 23/09/22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</si>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</sst>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46462</v>
      </c>
      <c r="C7" s="10">
        <f>C8+C11</f>
        <v>55862</v>
      </c>
      <c r="D7" s="10">
        <f aca="true" t="shared" si="0" ref="D7:K7">D8+D11</f>
        <v>179739</v>
      </c>
      <c r="E7" s="10">
        <f t="shared" si="0"/>
        <v>151813</v>
      </c>
      <c r="F7" s="10">
        <f t="shared" si="0"/>
        <v>153038</v>
      </c>
      <c r="G7" s="10">
        <f t="shared" si="0"/>
        <v>70494</v>
      </c>
      <c r="H7" s="10">
        <f t="shared" si="0"/>
        <v>35779</v>
      </c>
      <c r="I7" s="10">
        <f t="shared" si="0"/>
        <v>64905</v>
      </c>
      <c r="J7" s="10">
        <f t="shared" si="0"/>
        <v>45559</v>
      </c>
      <c r="K7" s="10">
        <f t="shared" si="0"/>
        <v>122509</v>
      </c>
      <c r="L7" s="10">
        <f>SUM(B7:K7)</f>
        <v>926160</v>
      </c>
      <c r="M7" s="11"/>
    </row>
    <row r="8" spans="1:13" ht="17.25" customHeight="1">
      <c r="A8" s="12" t="s">
        <v>18</v>
      </c>
      <c r="B8" s="13">
        <f>B9+B10</f>
        <v>4068</v>
      </c>
      <c r="C8" s="13">
        <f aca="true" t="shared" si="1" ref="C8:K8">C9+C10</f>
        <v>4088</v>
      </c>
      <c r="D8" s="13">
        <f t="shared" si="1"/>
        <v>14197</v>
      </c>
      <c r="E8" s="13">
        <f t="shared" si="1"/>
        <v>10740</v>
      </c>
      <c r="F8" s="13">
        <f t="shared" si="1"/>
        <v>9822</v>
      </c>
      <c r="G8" s="13">
        <f t="shared" si="1"/>
        <v>6046</v>
      </c>
      <c r="H8" s="13">
        <f t="shared" si="1"/>
        <v>2518</v>
      </c>
      <c r="I8" s="13">
        <f t="shared" si="1"/>
        <v>3370</v>
      </c>
      <c r="J8" s="13">
        <f t="shared" si="1"/>
        <v>3128</v>
      </c>
      <c r="K8" s="13">
        <f t="shared" si="1"/>
        <v>8089</v>
      </c>
      <c r="L8" s="13">
        <f>SUM(B8:K8)</f>
        <v>66066</v>
      </c>
      <c r="M8"/>
    </row>
    <row r="9" spans="1:13" ht="17.25" customHeight="1">
      <c r="A9" s="14" t="s">
        <v>19</v>
      </c>
      <c r="B9" s="15">
        <v>4067</v>
      </c>
      <c r="C9" s="15">
        <v>4088</v>
      </c>
      <c r="D9" s="15">
        <v>14197</v>
      </c>
      <c r="E9" s="15">
        <v>10740</v>
      </c>
      <c r="F9" s="15">
        <v>9822</v>
      </c>
      <c r="G9" s="15">
        <v>6046</v>
      </c>
      <c r="H9" s="15">
        <v>2504</v>
      </c>
      <c r="I9" s="15">
        <v>3370</v>
      </c>
      <c r="J9" s="15">
        <v>3128</v>
      </c>
      <c r="K9" s="15">
        <v>8089</v>
      </c>
      <c r="L9" s="13">
        <f>SUM(B9:K9)</f>
        <v>66051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14</v>
      </c>
      <c r="I10" s="15">
        <v>0</v>
      </c>
      <c r="J10" s="15">
        <v>0</v>
      </c>
      <c r="K10" s="15">
        <v>0</v>
      </c>
      <c r="L10" s="13">
        <f>SUM(B10:K10)</f>
        <v>15</v>
      </c>
      <c r="M10"/>
    </row>
    <row r="11" spans="1:13" ht="17.25" customHeight="1">
      <c r="A11" s="12" t="s">
        <v>21</v>
      </c>
      <c r="B11" s="15">
        <v>42394</v>
      </c>
      <c r="C11" s="15">
        <v>51774</v>
      </c>
      <c r="D11" s="15">
        <v>165542</v>
      </c>
      <c r="E11" s="15">
        <v>141073</v>
      </c>
      <c r="F11" s="15">
        <v>143216</v>
      </c>
      <c r="G11" s="15">
        <v>64448</v>
      </c>
      <c r="H11" s="15">
        <v>33261</v>
      </c>
      <c r="I11" s="15">
        <v>61535</v>
      </c>
      <c r="J11" s="15">
        <v>42431</v>
      </c>
      <c r="K11" s="15">
        <v>114420</v>
      </c>
      <c r="L11" s="13">
        <f>SUM(B11:K11)</f>
        <v>860094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1.303412933985891</v>
      </c>
      <c r="C16" s="22">
        <v>1.223414933063246</v>
      </c>
      <c r="D16" s="22">
        <v>1.100775843071508</v>
      </c>
      <c r="E16" s="22">
        <v>1.126012315894961</v>
      </c>
      <c r="F16" s="22">
        <v>1.259742582495043</v>
      </c>
      <c r="G16" s="22">
        <v>1.228666919257955</v>
      </c>
      <c r="H16" s="22">
        <v>1.14931070431201</v>
      </c>
      <c r="I16" s="22">
        <v>1.20456224769978</v>
      </c>
      <c r="J16" s="22">
        <v>1.346023958179118</v>
      </c>
      <c r="K16" s="22">
        <v>1.120211486786239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437470.76999999996</v>
      </c>
      <c r="C18" s="25">
        <f aca="true" t="shared" si="2" ref="C18:K18">SUM(C19:C26)</f>
        <v>290376.52</v>
      </c>
      <c r="D18" s="25">
        <f t="shared" si="2"/>
        <v>1009856.2100000001</v>
      </c>
      <c r="E18" s="25">
        <f t="shared" si="2"/>
        <v>878643.7</v>
      </c>
      <c r="F18" s="25">
        <f t="shared" si="2"/>
        <v>882675.86</v>
      </c>
      <c r="G18" s="25">
        <f t="shared" si="2"/>
        <v>437169.49999999994</v>
      </c>
      <c r="H18" s="25">
        <f t="shared" si="2"/>
        <v>230508.45</v>
      </c>
      <c r="I18" s="25">
        <f t="shared" si="2"/>
        <v>353861.05000000005</v>
      </c>
      <c r="J18" s="25">
        <f t="shared" si="2"/>
        <v>304384.96</v>
      </c>
      <c r="K18" s="25">
        <f t="shared" si="2"/>
        <v>550054.7</v>
      </c>
      <c r="L18" s="25">
        <f>SUM(B18:K18)</f>
        <v>5375001.720000001</v>
      </c>
      <c r="M18"/>
    </row>
    <row r="19" spans="1:13" ht="17.25" customHeight="1">
      <c r="A19" s="26" t="s">
        <v>24</v>
      </c>
      <c r="B19" s="60">
        <f>ROUND((B13+B14)*B7,2)</f>
        <v>332621.46</v>
      </c>
      <c r="C19" s="60">
        <f aca="true" t="shared" si="3" ref="C19:K19">ROUND((C13+C14)*C7,2)</f>
        <v>229235.3</v>
      </c>
      <c r="D19" s="60">
        <f t="shared" si="3"/>
        <v>877845.28</v>
      </c>
      <c r="E19" s="60">
        <f t="shared" si="3"/>
        <v>751049.27</v>
      </c>
      <c r="F19" s="60">
        <f t="shared" si="3"/>
        <v>668959.71</v>
      </c>
      <c r="G19" s="60">
        <f t="shared" si="3"/>
        <v>338822.36</v>
      </c>
      <c r="H19" s="60">
        <f t="shared" si="3"/>
        <v>189428.34</v>
      </c>
      <c r="I19" s="60">
        <f t="shared" si="3"/>
        <v>284906.99</v>
      </c>
      <c r="J19" s="60">
        <f t="shared" si="3"/>
        <v>215380.17</v>
      </c>
      <c r="K19" s="60">
        <f t="shared" si="3"/>
        <v>472945.99</v>
      </c>
      <c r="L19" s="33">
        <f>SUM(B19:K19)</f>
        <v>4361194.87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100921.65</v>
      </c>
      <c r="C20" s="33">
        <f t="shared" si="4"/>
        <v>51214.59</v>
      </c>
      <c r="D20" s="33">
        <f t="shared" si="4"/>
        <v>88465.6</v>
      </c>
      <c r="E20" s="33">
        <f t="shared" si="4"/>
        <v>94641.46</v>
      </c>
      <c r="F20" s="33">
        <f t="shared" si="4"/>
        <v>173757.32</v>
      </c>
      <c r="G20" s="33">
        <f t="shared" si="4"/>
        <v>77477.47</v>
      </c>
      <c r="H20" s="33">
        <f t="shared" si="4"/>
        <v>28283.68</v>
      </c>
      <c r="I20" s="33">
        <f t="shared" si="4"/>
        <v>58281.21</v>
      </c>
      <c r="J20" s="33">
        <f t="shared" si="4"/>
        <v>74526.7</v>
      </c>
      <c r="K20" s="33">
        <f t="shared" si="4"/>
        <v>56853.54</v>
      </c>
      <c r="L20" s="33">
        <f aca="true" t="shared" si="5" ref="L19:L26">SUM(B20:K20)</f>
        <v>804423.22</v>
      </c>
      <c r="M20"/>
    </row>
    <row r="21" spans="1:13" ht="17.25" customHeight="1">
      <c r="A21" s="27" t="s">
        <v>26</v>
      </c>
      <c r="B21" s="33">
        <v>1097.34</v>
      </c>
      <c r="C21" s="33">
        <v>7407.01</v>
      </c>
      <c r="D21" s="33">
        <v>37478.66</v>
      </c>
      <c r="E21" s="33">
        <v>27333.33</v>
      </c>
      <c r="F21" s="33">
        <v>36042.35</v>
      </c>
      <c r="G21" s="33">
        <v>19763.94</v>
      </c>
      <c r="H21" s="33">
        <v>10399.55</v>
      </c>
      <c r="I21" s="33">
        <v>8011.68</v>
      </c>
      <c r="J21" s="33">
        <v>10013.17</v>
      </c>
      <c r="K21" s="33">
        <v>15294.08</v>
      </c>
      <c r="L21" s="33">
        <f t="shared" si="5"/>
        <v>172841.11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573.41</v>
      </c>
      <c r="C24" s="33">
        <v>379.58</v>
      </c>
      <c r="D24" s="33">
        <v>1324.49</v>
      </c>
      <c r="E24" s="33">
        <v>1152.2</v>
      </c>
      <c r="F24" s="33">
        <v>1157.58</v>
      </c>
      <c r="G24" s="33">
        <v>573.41</v>
      </c>
      <c r="H24" s="33">
        <v>301.51</v>
      </c>
      <c r="I24" s="33">
        <v>463.03</v>
      </c>
      <c r="J24" s="33">
        <v>398.42</v>
      </c>
      <c r="K24" s="33">
        <v>721.47</v>
      </c>
      <c r="L24" s="33">
        <f t="shared" si="5"/>
        <v>7045.1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-124138.89</v>
      </c>
      <c r="C29" s="33">
        <f t="shared" si="6"/>
        <v>-20097.9</v>
      </c>
      <c r="D29" s="33">
        <f t="shared" si="6"/>
        <v>-69831.79000000001</v>
      </c>
      <c r="E29" s="33">
        <f t="shared" si="6"/>
        <v>-653365.5599999999</v>
      </c>
      <c r="F29" s="33">
        <f t="shared" si="6"/>
        <v>-49653.68</v>
      </c>
      <c r="G29" s="33">
        <f t="shared" si="6"/>
        <v>-29790.9</v>
      </c>
      <c r="H29" s="33">
        <f t="shared" si="6"/>
        <v>-19216.5</v>
      </c>
      <c r="I29" s="33">
        <f t="shared" si="6"/>
        <v>-332402.75</v>
      </c>
      <c r="J29" s="33">
        <f t="shared" si="6"/>
        <v>-15978.69</v>
      </c>
      <c r="K29" s="33">
        <f t="shared" si="6"/>
        <v>-39603.43</v>
      </c>
      <c r="L29" s="33">
        <f aca="true" t="shared" si="7" ref="L29:L36">SUM(B29:K29)</f>
        <v>-1354080.0899999999</v>
      </c>
      <c r="M29"/>
    </row>
    <row r="30" spans="1:13" ht="18.75" customHeight="1">
      <c r="A30" s="27" t="s">
        <v>30</v>
      </c>
      <c r="B30" s="33">
        <f>B31+B32+B33+B34</f>
        <v>-17894.8</v>
      </c>
      <c r="C30" s="33">
        <f aca="true" t="shared" si="8" ref="C30:K30">C31+C32+C33+C34</f>
        <v>-17987.2</v>
      </c>
      <c r="D30" s="33">
        <f t="shared" si="8"/>
        <v>-62466.8</v>
      </c>
      <c r="E30" s="33">
        <f t="shared" si="8"/>
        <v>-47256</v>
      </c>
      <c r="F30" s="33">
        <f t="shared" si="8"/>
        <v>-43216.8</v>
      </c>
      <c r="G30" s="33">
        <f t="shared" si="8"/>
        <v>-26602.4</v>
      </c>
      <c r="H30" s="33">
        <f t="shared" si="8"/>
        <v>-11017.6</v>
      </c>
      <c r="I30" s="33">
        <f t="shared" si="8"/>
        <v>-14828</v>
      </c>
      <c r="J30" s="33">
        <f t="shared" si="8"/>
        <v>-13763.2</v>
      </c>
      <c r="K30" s="33">
        <f t="shared" si="8"/>
        <v>-35591.6</v>
      </c>
      <c r="L30" s="33">
        <f t="shared" si="7"/>
        <v>-290624.39999999997</v>
      </c>
      <c r="M30"/>
    </row>
    <row r="31" spans="1:13" s="36" customFormat="1" ht="18.75" customHeight="1">
      <c r="A31" s="34" t="s">
        <v>55</v>
      </c>
      <c r="B31" s="33">
        <f>-ROUND((B9)*$E$3,2)</f>
        <v>-17894.8</v>
      </c>
      <c r="C31" s="33">
        <f aca="true" t="shared" si="9" ref="C31:K31">-ROUND((C9)*$E$3,2)</f>
        <v>-17987.2</v>
      </c>
      <c r="D31" s="33">
        <f t="shared" si="9"/>
        <v>-62466.8</v>
      </c>
      <c r="E31" s="33">
        <f t="shared" si="9"/>
        <v>-47256</v>
      </c>
      <c r="F31" s="33">
        <f t="shared" si="9"/>
        <v>-43216.8</v>
      </c>
      <c r="G31" s="33">
        <f t="shared" si="9"/>
        <v>-26602.4</v>
      </c>
      <c r="H31" s="33">
        <f t="shared" si="9"/>
        <v>-11017.6</v>
      </c>
      <c r="I31" s="33">
        <f t="shared" si="9"/>
        <v>-14828</v>
      </c>
      <c r="J31" s="33">
        <f t="shared" si="9"/>
        <v>-13763.2</v>
      </c>
      <c r="K31" s="33">
        <f t="shared" si="9"/>
        <v>-35591.6</v>
      </c>
      <c r="L31" s="33">
        <f t="shared" si="7"/>
        <v>-290624.39999999997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-106244.09</v>
      </c>
      <c r="C35" s="38">
        <f aca="true" t="shared" si="10" ref="C35:K35">SUM(C36:C47)</f>
        <v>-2110.7</v>
      </c>
      <c r="D35" s="38">
        <f t="shared" si="10"/>
        <v>-7364.99</v>
      </c>
      <c r="E35" s="38">
        <f t="shared" si="10"/>
        <v>-606109.5599999999</v>
      </c>
      <c r="F35" s="38">
        <f t="shared" si="10"/>
        <v>-6436.88</v>
      </c>
      <c r="G35" s="38">
        <f t="shared" si="10"/>
        <v>-3188.5</v>
      </c>
      <c r="H35" s="38">
        <f t="shared" si="10"/>
        <v>-8198.9</v>
      </c>
      <c r="I35" s="38">
        <f t="shared" si="10"/>
        <v>-317574.75</v>
      </c>
      <c r="J35" s="38">
        <f t="shared" si="10"/>
        <v>-2215.49</v>
      </c>
      <c r="K35" s="38">
        <f t="shared" si="10"/>
        <v>-4011.83</v>
      </c>
      <c r="L35" s="33">
        <f t="shared" si="7"/>
        <v>-1063455.6900000002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-315000</v>
      </c>
      <c r="J45" s="17">
        <v>0</v>
      </c>
      <c r="K45" s="17">
        <v>0</v>
      </c>
      <c r="L45" s="17">
        <f>SUM(B45:K45)</f>
        <v>-909000</v>
      </c>
    </row>
    <row r="46" spans="1:12" ht="18.75" customHeight="1">
      <c r="A46" s="37" t="s">
        <v>72</v>
      </c>
      <c r="B46" s="17">
        <v>-3188.5</v>
      </c>
      <c r="C46" s="17">
        <v>-2110.7</v>
      </c>
      <c r="D46" s="17">
        <v>-7364.99</v>
      </c>
      <c r="E46" s="17">
        <v>-6406.95</v>
      </c>
      <c r="F46" s="17">
        <v>-6436.88</v>
      </c>
      <c r="G46" s="17">
        <v>-3188.5</v>
      </c>
      <c r="H46" s="17">
        <v>-1676.58</v>
      </c>
      <c r="I46" s="17">
        <v>-2574.75</v>
      </c>
      <c r="J46" s="17">
        <v>-2215.49</v>
      </c>
      <c r="K46" s="17">
        <v>-4011.83</v>
      </c>
      <c r="L46" s="30">
        <f t="shared" si="11"/>
        <v>-39175.17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313331.87999999995</v>
      </c>
      <c r="C50" s="41">
        <f>IF(C18+C29+C42+C51&lt;0,0,C18+C29+C51)</f>
        <v>270278.62</v>
      </c>
      <c r="D50" s="41">
        <f>IF(D18+D29+D42+D51&lt;0,0,D18+D29+D51)</f>
        <v>940024.42</v>
      </c>
      <c r="E50" s="41">
        <f>IF(E18+E29+E42+E51&lt;0,0,E18+E29+E51)</f>
        <v>225278.14</v>
      </c>
      <c r="F50" s="41">
        <f>IF(F18+F29+F42+F51&lt;0,0,F18+F29+F51)</f>
        <v>833022.1799999999</v>
      </c>
      <c r="G50" s="41">
        <f>IF(G18+G29+G42+G51&lt;0,0,G18+G29+G51)</f>
        <v>407378.5999999999</v>
      </c>
      <c r="H50" s="41">
        <f>IF(H18+H29+H42+H51&lt;0,0,H18+H29+H51)</f>
        <v>211291.95</v>
      </c>
      <c r="I50" s="41">
        <f>IF(I18+I29+I42+I51&lt;0,0,I18+I29+I51)</f>
        <v>21458.300000000047</v>
      </c>
      <c r="J50" s="41">
        <f>IF(J18+J29+J42+J51&lt;0,0,J18+J29+J51)</f>
        <v>288406.27</v>
      </c>
      <c r="K50" s="41">
        <f>IF(K18+K29+K42+K51&lt;0,0,K18+K29+K51)</f>
        <v>510451.26999999996</v>
      </c>
      <c r="L50" s="42">
        <f>SUM(B50:K50)</f>
        <v>4020921.630000001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313331.88</v>
      </c>
      <c r="C56" s="41">
        <f aca="true" t="shared" si="12" ref="C56:J56">SUM(C57:C68)</f>
        <v>270278.62</v>
      </c>
      <c r="D56" s="41">
        <f t="shared" si="12"/>
        <v>940024.41</v>
      </c>
      <c r="E56" s="41">
        <f t="shared" si="12"/>
        <v>225278.14</v>
      </c>
      <c r="F56" s="41">
        <f t="shared" si="12"/>
        <v>833022.18</v>
      </c>
      <c r="G56" s="41">
        <f t="shared" si="12"/>
        <v>407378.6</v>
      </c>
      <c r="H56" s="41">
        <f t="shared" si="12"/>
        <v>211291.95</v>
      </c>
      <c r="I56" s="41">
        <f>SUM(I57:I71)</f>
        <v>21458.3</v>
      </c>
      <c r="J56" s="41">
        <f t="shared" si="12"/>
        <v>288406.27</v>
      </c>
      <c r="K56" s="41">
        <f>SUM(K57:K70)</f>
        <v>510451.27</v>
      </c>
      <c r="L56" s="46">
        <f>SUM(B56:K56)</f>
        <v>4020921.6200000006</v>
      </c>
      <c r="M56" s="40"/>
    </row>
    <row r="57" spans="1:13" ht="18.75" customHeight="1">
      <c r="A57" s="47" t="s">
        <v>48</v>
      </c>
      <c r="B57" s="48">
        <v>313331.88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313331.88</v>
      </c>
      <c r="M57" s="40"/>
    </row>
    <row r="58" spans="1:12" ht="18.75" customHeight="1">
      <c r="A58" s="47" t="s">
        <v>58</v>
      </c>
      <c r="B58" s="17">
        <v>0</v>
      </c>
      <c r="C58" s="48">
        <v>236358.65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236358.65</v>
      </c>
    </row>
    <row r="59" spans="1:12" ht="18.75" customHeight="1">
      <c r="A59" s="47" t="s">
        <v>59</v>
      </c>
      <c r="B59" s="17">
        <v>0</v>
      </c>
      <c r="C59" s="48">
        <v>33919.97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33919.97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940024.41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940024.41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225278.14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225278.14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833022.18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833022.18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407378.6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407378.6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211291.95</v>
      </c>
      <c r="I64" s="17">
        <v>0</v>
      </c>
      <c r="J64" s="17">
        <v>0</v>
      </c>
      <c r="K64" s="17">
        <v>0</v>
      </c>
      <c r="L64" s="46">
        <f t="shared" si="13"/>
        <v>211291.95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288406.27</v>
      </c>
      <c r="K66" s="17">
        <v>0</v>
      </c>
      <c r="L66" s="46">
        <f t="shared" si="13"/>
        <v>288406.27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264311.67</v>
      </c>
      <c r="L67" s="46">
        <f t="shared" si="13"/>
        <v>264311.67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246139.6</v>
      </c>
      <c r="L68" s="46">
        <f t="shared" si="13"/>
        <v>246139.6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21458.3</v>
      </c>
      <c r="J71" s="52">
        <v>0</v>
      </c>
      <c r="K71" s="52">
        <v>0</v>
      </c>
      <c r="L71" s="51">
        <f>SUM(B71:K71)</f>
        <v>21458.3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2022-09-22T23:09:44Z</dcterms:modified>
  <cp:category/>
  <cp:version/>
  <cp:contentType/>
  <cp:contentStatus/>
</cp:coreProperties>
</file>