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<sst xmlns="http://schemas.openxmlformats.org/spreadsheetml/2006/main" count="81" uniqueCount="80">
  <si>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</si>
  <si>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</si>
  <si>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</si>
  <si>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</si>
  <si>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</si>
  <si>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</si>
  <si>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</si>
  <si>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</si>
  <si>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</si>
  <si>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</si>
  <si>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</si>
  <si>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</si>
  <si>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</si>
  <si>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</si>
  <si>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</si>
  <si>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</si>
  <si>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</si>
  <si>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</si>
  <si>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</si>
  <si>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</si>
  <si>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</si>
  <si>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</si>
  <si>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</si>
  <si>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</si>
  <si>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</si>
  <si>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</si>
  <si>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</si>
  <si>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</si>
  <si>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</si>
  <si>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</si>
  <si>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</si>
  <si>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</si>
  <si>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</si>
  <si>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</si>
  <si>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</si>
  <si>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</si>
  <si>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</si>
  <si>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</si>
  <si>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</si>
  <si>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</si>
  <si>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</si>
  <si>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</si>
  <si>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</si>
  <si>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</si>
  <si>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</si>
  <si>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</si>
  <si>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</si>
  <si>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</si>
  <si>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</si>
  <si>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</si>
  <si>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</si>
  <si>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</si>
  <si>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</si>
  <si>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</si>
  <si>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</si>
  <si>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</si>
  <si>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</si>
  <si>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</si>
  <si>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</si>
  <si>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</si>
  <si>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</si>
  <si>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</si>
  <si>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</si>
  <si>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</si>
  <si>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</si>
  <si>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</si>
  <si>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</si>
  <si>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</si>
  <si>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</si>
  <si>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</si>
  <si>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</si>
  <si>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</si>
  <si>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</si>
  <si>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16/09/22 - VENCIMENTO 23/09/22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</si>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</sst>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87725</v>
      </c>
      <c r="C7" s="10">
        <f>C8+C11</f>
        <v>105338</v>
      </c>
      <c r="D7" s="10">
        <f aca="true" t="shared" si="0" ref="D7:K7">D8+D11</f>
        <v>312669</v>
      </c>
      <c r="E7" s="10">
        <f t="shared" si="0"/>
        <v>252224</v>
      </c>
      <c r="F7" s="10">
        <f t="shared" si="0"/>
        <v>262871</v>
      </c>
      <c r="G7" s="10">
        <f t="shared" si="0"/>
        <v>143661</v>
      </c>
      <c r="H7" s="10">
        <f t="shared" si="0"/>
        <v>77349</v>
      </c>
      <c r="I7" s="10">
        <f t="shared" si="0"/>
        <v>115929</v>
      </c>
      <c r="J7" s="10">
        <f t="shared" si="0"/>
        <v>117524</v>
      </c>
      <c r="K7" s="10">
        <f t="shared" si="0"/>
        <v>215842</v>
      </c>
      <c r="L7" s="10">
        <f>SUM(B7:K7)</f>
        <v>1691132</v>
      </c>
      <c r="M7" s="11"/>
    </row>
    <row r="8" spans="1:13" ht="17.25" customHeight="1">
      <c r="A8" s="12" t="s">
        <v>18</v>
      </c>
      <c r="B8" s="13">
        <f>B9+B10</f>
        <v>5465</v>
      </c>
      <c r="C8" s="13">
        <f aca="true" t="shared" si="1" ref="C8:K8">C9+C10</f>
        <v>5930</v>
      </c>
      <c r="D8" s="13">
        <f t="shared" si="1"/>
        <v>18335</v>
      </c>
      <c r="E8" s="13">
        <f t="shared" si="1"/>
        <v>12914</v>
      </c>
      <c r="F8" s="13">
        <f t="shared" si="1"/>
        <v>12464</v>
      </c>
      <c r="G8" s="13">
        <f t="shared" si="1"/>
        <v>9363</v>
      </c>
      <c r="H8" s="13">
        <f t="shared" si="1"/>
        <v>4437</v>
      </c>
      <c r="I8" s="13">
        <f t="shared" si="1"/>
        <v>4989</v>
      </c>
      <c r="J8" s="13">
        <f t="shared" si="1"/>
        <v>6805</v>
      </c>
      <c r="K8" s="13">
        <f t="shared" si="1"/>
        <v>11665</v>
      </c>
      <c r="L8" s="13">
        <f>SUM(B8:K8)</f>
        <v>92367</v>
      </c>
      <c r="M8"/>
    </row>
    <row r="9" spans="1:13" ht="17.25" customHeight="1">
      <c r="A9" s="14" t="s">
        <v>19</v>
      </c>
      <c r="B9" s="15">
        <v>5462</v>
      </c>
      <c r="C9" s="15">
        <v>5930</v>
      </c>
      <c r="D9" s="15">
        <v>18335</v>
      </c>
      <c r="E9" s="15">
        <v>12914</v>
      </c>
      <c r="F9" s="15">
        <v>12464</v>
      </c>
      <c r="G9" s="15">
        <v>9363</v>
      </c>
      <c r="H9" s="15">
        <v>4366</v>
      </c>
      <c r="I9" s="15">
        <v>4989</v>
      </c>
      <c r="J9" s="15">
        <v>6805</v>
      </c>
      <c r="K9" s="15">
        <v>11665</v>
      </c>
      <c r="L9" s="13">
        <f>SUM(B9:K9)</f>
        <v>92293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71</v>
      </c>
      <c r="I10" s="15">
        <v>0</v>
      </c>
      <c r="J10" s="15">
        <v>0</v>
      </c>
      <c r="K10" s="15">
        <v>0</v>
      </c>
      <c r="L10" s="13">
        <f>SUM(B10:K10)</f>
        <v>74</v>
      </c>
      <c r="M10"/>
    </row>
    <row r="11" spans="1:13" ht="17.25" customHeight="1">
      <c r="A11" s="12" t="s">
        <v>21</v>
      </c>
      <c r="B11" s="15">
        <v>82260</v>
      </c>
      <c r="C11" s="15">
        <v>99408</v>
      </c>
      <c r="D11" s="15">
        <v>294334</v>
      </c>
      <c r="E11" s="15">
        <v>239310</v>
      </c>
      <c r="F11" s="15">
        <v>250407</v>
      </c>
      <c r="G11" s="15">
        <v>134298</v>
      </c>
      <c r="H11" s="15">
        <v>72912</v>
      </c>
      <c r="I11" s="15">
        <v>110940</v>
      </c>
      <c r="J11" s="15">
        <v>110719</v>
      </c>
      <c r="K11" s="15">
        <v>204177</v>
      </c>
      <c r="L11" s="13">
        <f>SUM(B11:K11)</f>
        <v>1598765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1.276230036454041</v>
      </c>
      <c r="C16" s="22">
        <v>1.22714699562843</v>
      </c>
      <c r="D16" s="22">
        <v>1.086155634861875</v>
      </c>
      <c r="E16" s="22">
        <v>1.106599580396349</v>
      </c>
      <c r="F16" s="22">
        <v>1.255357159793743</v>
      </c>
      <c r="G16" s="22">
        <v>1.240115423387027</v>
      </c>
      <c r="H16" s="22">
        <v>1.140910213676568</v>
      </c>
      <c r="I16" s="22">
        <v>1.219621211600462</v>
      </c>
      <c r="J16" s="22">
        <v>1.35269511893743</v>
      </c>
      <c r="K16" s="22">
        <v>1.139656408523043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807911.25</v>
      </c>
      <c r="C18" s="25">
        <f aca="true" t="shared" si="2" ref="C18:K18">SUM(C19:C26)</f>
        <v>544537.4099999999</v>
      </c>
      <c r="D18" s="25">
        <f t="shared" si="2"/>
        <v>1715509.0999999999</v>
      </c>
      <c r="E18" s="25">
        <f t="shared" si="2"/>
        <v>1420852.2899999998</v>
      </c>
      <c r="F18" s="25">
        <f t="shared" si="2"/>
        <v>1506131.94</v>
      </c>
      <c r="G18" s="25">
        <f t="shared" si="2"/>
        <v>892504.5999999999</v>
      </c>
      <c r="H18" s="25">
        <f t="shared" si="2"/>
        <v>488839.11</v>
      </c>
      <c r="I18" s="25">
        <f t="shared" si="2"/>
        <v>636863.23</v>
      </c>
      <c r="J18" s="25">
        <f t="shared" si="2"/>
        <v>776258.41</v>
      </c>
      <c r="K18" s="25">
        <f t="shared" si="2"/>
        <v>979349.25</v>
      </c>
      <c r="L18" s="25">
        <f>SUM(B18:K18)</f>
        <v>9768756.59</v>
      </c>
      <c r="M18"/>
    </row>
    <row r="19" spans="1:13" ht="17.25" customHeight="1">
      <c r="A19" s="26" t="s">
        <v>24</v>
      </c>
      <c r="B19" s="60">
        <f>ROUND((B13+B14)*B7,2)</f>
        <v>628023.28</v>
      </c>
      <c r="C19" s="60">
        <f aca="true" t="shared" si="3" ref="C19:K19">ROUND((C13+C14)*C7,2)</f>
        <v>432265.02</v>
      </c>
      <c r="D19" s="60">
        <f t="shared" si="3"/>
        <v>1527075.4</v>
      </c>
      <c r="E19" s="60">
        <f t="shared" si="3"/>
        <v>1247802.57</v>
      </c>
      <c r="F19" s="60">
        <f t="shared" si="3"/>
        <v>1149061.72</v>
      </c>
      <c r="G19" s="60">
        <f t="shared" si="3"/>
        <v>690492.23</v>
      </c>
      <c r="H19" s="60">
        <f t="shared" si="3"/>
        <v>409516.55</v>
      </c>
      <c r="I19" s="60">
        <f t="shared" si="3"/>
        <v>508881.94</v>
      </c>
      <c r="J19" s="60">
        <f t="shared" si="3"/>
        <v>555594.71</v>
      </c>
      <c r="K19" s="60">
        <f t="shared" si="3"/>
        <v>833258.04</v>
      </c>
      <c r="L19" s="33">
        <f>SUM(B19:K19)</f>
        <v>7981971.460000001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173478.89</v>
      </c>
      <c r="C20" s="33">
        <f t="shared" si="4"/>
        <v>98187.7</v>
      </c>
      <c r="D20" s="33">
        <f t="shared" si="4"/>
        <v>131566.15</v>
      </c>
      <c r="E20" s="33">
        <f t="shared" si="4"/>
        <v>133015.23</v>
      </c>
      <c r="F20" s="33">
        <f t="shared" si="4"/>
        <v>293421.14</v>
      </c>
      <c r="G20" s="33">
        <f t="shared" si="4"/>
        <v>165797.83</v>
      </c>
      <c r="H20" s="33">
        <f t="shared" si="4"/>
        <v>57705.06</v>
      </c>
      <c r="I20" s="33">
        <f t="shared" si="4"/>
        <v>111761.27</v>
      </c>
      <c r="J20" s="33">
        <f t="shared" si="4"/>
        <v>195955.54</v>
      </c>
      <c r="K20" s="33">
        <f t="shared" si="4"/>
        <v>116369.83</v>
      </c>
      <c r="L20" s="33">
        <f aca="true" t="shared" si="5" ref="L19:L26">SUM(B20:K20)</f>
        <v>1477258.6400000001</v>
      </c>
      <c r="M20"/>
    </row>
    <row r="21" spans="1:13" ht="17.25" customHeight="1">
      <c r="A21" s="27" t="s">
        <v>26</v>
      </c>
      <c r="B21" s="33">
        <v>3524.92</v>
      </c>
      <c r="C21" s="33">
        <v>11522</v>
      </c>
      <c r="D21" s="33">
        <v>50795.5</v>
      </c>
      <c r="E21" s="33">
        <v>34466</v>
      </c>
      <c r="F21" s="33">
        <v>59721.83</v>
      </c>
      <c r="G21" s="33">
        <v>34990.36</v>
      </c>
      <c r="H21" s="33">
        <v>19142.55</v>
      </c>
      <c r="I21" s="33">
        <v>13529.23</v>
      </c>
      <c r="J21" s="33">
        <v>20038.64</v>
      </c>
      <c r="K21" s="33">
        <v>24722.6</v>
      </c>
      <c r="L21" s="33">
        <f t="shared" si="5"/>
        <v>272453.62999999995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627.25</v>
      </c>
      <c r="C24" s="33">
        <v>422.65</v>
      </c>
      <c r="D24" s="33">
        <v>1329.87</v>
      </c>
      <c r="E24" s="33">
        <v>1101.05</v>
      </c>
      <c r="F24" s="33">
        <v>1168.35</v>
      </c>
      <c r="G24" s="33">
        <v>691.86</v>
      </c>
      <c r="H24" s="33">
        <v>379.58</v>
      </c>
      <c r="I24" s="33">
        <v>492.65</v>
      </c>
      <c r="J24" s="33">
        <v>603.02</v>
      </c>
      <c r="K24" s="33">
        <v>759.16</v>
      </c>
      <c r="L24" s="33">
        <f t="shared" si="5"/>
        <v>7575.439999999999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-130576.28</v>
      </c>
      <c r="C29" s="33">
        <f t="shared" si="6"/>
        <v>-28442.21</v>
      </c>
      <c r="D29" s="33">
        <f t="shared" si="6"/>
        <v>-88068.93</v>
      </c>
      <c r="E29" s="33">
        <f t="shared" si="6"/>
        <v>-68646.7300000001</v>
      </c>
      <c r="F29" s="33">
        <f t="shared" si="6"/>
        <v>-61338.36</v>
      </c>
      <c r="G29" s="33">
        <f t="shared" si="6"/>
        <v>-45044.36</v>
      </c>
      <c r="H29" s="33">
        <f t="shared" si="6"/>
        <v>-27843.420000000002</v>
      </c>
      <c r="I29" s="33">
        <f t="shared" si="6"/>
        <v>-34789.14</v>
      </c>
      <c r="J29" s="33">
        <f t="shared" si="6"/>
        <v>-33295.17</v>
      </c>
      <c r="K29" s="33">
        <f t="shared" si="6"/>
        <v>-55547.4</v>
      </c>
      <c r="L29" s="33">
        <f aca="true" t="shared" si="7" ref="L29:L36">SUM(B29:K29)</f>
        <v>-573592</v>
      </c>
      <c r="M29"/>
    </row>
    <row r="30" spans="1:13" ht="18.75" customHeight="1">
      <c r="A30" s="27" t="s">
        <v>30</v>
      </c>
      <c r="B30" s="33">
        <f>B31+B32+B33+B34</f>
        <v>-24032.8</v>
      </c>
      <c r="C30" s="33">
        <f aca="true" t="shared" si="8" ref="C30:K30">C31+C32+C33+C34</f>
        <v>-26092</v>
      </c>
      <c r="D30" s="33">
        <f t="shared" si="8"/>
        <v>-80674</v>
      </c>
      <c r="E30" s="33">
        <f t="shared" si="8"/>
        <v>-56821.6</v>
      </c>
      <c r="F30" s="33">
        <f t="shared" si="8"/>
        <v>-54841.6</v>
      </c>
      <c r="G30" s="33">
        <f t="shared" si="8"/>
        <v>-41197.2</v>
      </c>
      <c r="H30" s="33">
        <f t="shared" si="8"/>
        <v>-19210.4</v>
      </c>
      <c r="I30" s="33">
        <f t="shared" si="8"/>
        <v>-32049.72</v>
      </c>
      <c r="J30" s="33">
        <f t="shared" si="8"/>
        <v>-29942</v>
      </c>
      <c r="K30" s="33">
        <f t="shared" si="8"/>
        <v>-51326</v>
      </c>
      <c r="L30" s="33">
        <f t="shared" si="7"/>
        <v>-416187.32000000007</v>
      </c>
      <c r="M30"/>
    </row>
    <row r="31" spans="1:13" s="36" customFormat="1" ht="18.75" customHeight="1">
      <c r="A31" s="34" t="s">
        <v>55</v>
      </c>
      <c r="B31" s="33">
        <f>-ROUND((B9)*$E$3,2)</f>
        <v>-24032.8</v>
      </c>
      <c r="C31" s="33">
        <f aca="true" t="shared" si="9" ref="C31:K31">-ROUND((C9)*$E$3,2)</f>
        <v>-26092</v>
      </c>
      <c r="D31" s="33">
        <f t="shared" si="9"/>
        <v>-80674</v>
      </c>
      <c r="E31" s="33">
        <f t="shared" si="9"/>
        <v>-56821.6</v>
      </c>
      <c r="F31" s="33">
        <f t="shared" si="9"/>
        <v>-54841.6</v>
      </c>
      <c r="G31" s="33">
        <f t="shared" si="9"/>
        <v>-41197.2</v>
      </c>
      <c r="H31" s="33">
        <f t="shared" si="9"/>
        <v>-19210.4</v>
      </c>
      <c r="I31" s="33">
        <f t="shared" si="9"/>
        <v>-21951.6</v>
      </c>
      <c r="J31" s="33">
        <f t="shared" si="9"/>
        <v>-29942</v>
      </c>
      <c r="K31" s="33">
        <f t="shared" si="9"/>
        <v>-51326</v>
      </c>
      <c r="L31" s="33">
        <f t="shared" si="7"/>
        <v>-406089.2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-10098.12</v>
      </c>
      <c r="J34" s="17">
        <v>0</v>
      </c>
      <c r="K34" s="17">
        <v>0</v>
      </c>
      <c r="L34" s="33">
        <f t="shared" si="7"/>
        <v>-10098.12</v>
      </c>
      <c r="M34"/>
    </row>
    <row r="35" spans="1:13" s="36" customFormat="1" ht="18.75" customHeight="1">
      <c r="A35" s="27" t="s">
        <v>34</v>
      </c>
      <c r="B35" s="38">
        <f>SUM(B36:B47)</f>
        <v>-106543.48</v>
      </c>
      <c r="C35" s="38">
        <f aca="true" t="shared" si="10" ref="C35:K35">SUM(C36:C47)</f>
        <v>-2350.21</v>
      </c>
      <c r="D35" s="38">
        <f t="shared" si="10"/>
        <v>-7394.93</v>
      </c>
      <c r="E35" s="38">
        <f t="shared" si="10"/>
        <v>-11825.130000000103</v>
      </c>
      <c r="F35" s="38">
        <f t="shared" si="10"/>
        <v>-6496.76</v>
      </c>
      <c r="G35" s="38">
        <f t="shared" si="10"/>
        <v>-3847.16</v>
      </c>
      <c r="H35" s="38">
        <f t="shared" si="10"/>
        <v>-8633.02</v>
      </c>
      <c r="I35" s="38">
        <f t="shared" si="10"/>
        <v>-2739.42</v>
      </c>
      <c r="J35" s="38">
        <f t="shared" si="10"/>
        <v>-3353.17</v>
      </c>
      <c r="K35" s="38">
        <f t="shared" si="10"/>
        <v>-4221.4</v>
      </c>
      <c r="L35" s="33">
        <f t="shared" si="7"/>
        <v>-157404.6800000001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-3487.89</v>
      </c>
      <c r="C46" s="17">
        <v>-2350.21</v>
      </c>
      <c r="D46" s="17">
        <v>-7394.93</v>
      </c>
      <c r="E46" s="17">
        <v>-6122.52</v>
      </c>
      <c r="F46" s="17">
        <v>-6496.76</v>
      </c>
      <c r="G46" s="17">
        <v>-3847.16</v>
      </c>
      <c r="H46" s="17">
        <v>-2110.7</v>
      </c>
      <c r="I46" s="17">
        <v>-2739.42</v>
      </c>
      <c r="J46" s="17">
        <v>-3353.17</v>
      </c>
      <c r="K46" s="17">
        <v>-4221.4</v>
      </c>
      <c r="L46" s="30">
        <f t="shared" si="11"/>
        <v>-42124.16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677334.97</v>
      </c>
      <c r="C50" s="41">
        <f>IF(C18+C29+C42+C51&lt;0,0,C18+C29+C51)</f>
        <v>516095.1999999999</v>
      </c>
      <c r="D50" s="41">
        <f>IF(D18+D29+D42+D51&lt;0,0,D18+D29+D51)</f>
        <v>1627440.17</v>
      </c>
      <c r="E50" s="41">
        <f>IF(E18+E29+E42+E51&lt;0,0,E18+E29+E51)</f>
        <v>1352205.5599999996</v>
      </c>
      <c r="F50" s="41">
        <f>IF(F18+F29+F42+F51&lt;0,0,F18+F29+F51)</f>
        <v>1444793.5799999998</v>
      </c>
      <c r="G50" s="41">
        <f>IF(G18+G29+G42+G51&lt;0,0,G18+G29+G51)</f>
        <v>847460.2399999999</v>
      </c>
      <c r="H50" s="41">
        <f>IF(H18+H29+H42+H51&lt;0,0,H18+H29+H51)</f>
        <v>460995.69</v>
      </c>
      <c r="I50" s="41">
        <f>IF(I18+I29+I42+I51&lt;0,0,I18+I29+I51)</f>
        <v>602074.09</v>
      </c>
      <c r="J50" s="41">
        <f>IF(J18+J29+J42+J51&lt;0,0,J18+J29+J51)</f>
        <v>742963.24</v>
      </c>
      <c r="K50" s="41">
        <f>IF(K18+K29+K42+K51&lt;0,0,K18+K29+K51)</f>
        <v>923801.85</v>
      </c>
      <c r="L50" s="42">
        <f>SUM(B50:K50)</f>
        <v>9195164.59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677334.97</v>
      </c>
      <c r="C56" s="41">
        <f aca="true" t="shared" si="12" ref="C56:J56">SUM(C57:C68)</f>
        <v>516095.2</v>
      </c>
      <c r="D56" s="41">
        <f t="shared" si="12"/>
        <v>1627440.17</v>
      </c>
      <c r="E56" s="41">
        <f t="shared" si="12"/>
        <v>1352205.57</v>
      </c>
      <c r="F56" s="41">
        <f t="shared" si="12"/>
        <v>1444793.57</v>
      </c>
      <c r="G56" s="41">
        <f t="shared" si="12"/>
        <v>847460.24</v>
      </c>
      <c r="H56" s="41">
        <f t="shared" si="12"/>
        <v>460995.69</v>
      </c>
      <c r="I56" s="41">
        <f>SUM(I57:I71)</f>
        <v>602074.09</v>
      </c>
      <c r="J56" s="41">
        <f t="shared" si="12"/>
        <v>742963.24</v>
      </c>
      <c r="K56" s="41">
        <f>SUM(K57:K70)</f>
        <v>923801.8500000001</v>
      </c>
      <c r="L56" s="46">
        <f>SUM(B56:K56)</f>
        <v>9195164.590000002</v>
      </c>
      <c r="M56" s="40"/>
    </row>
    <row r="57" spans="1:13" ht="18.75" customHeight="1">
      <c r="A57" s="47" t="s">
        <v>48</v>
      </c>
      <c r="B57" s="48">
        <v>677334.97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677334.97</v>
      </c>
      <c r="M57" s="40"/>
    </row>
    <row r="58" spans="1:12" ht="18.75" customHeight="1">
      <c r="A58" s="47" t="s">
        <v>58</v>
      </c>
      <c r="B58" s="17">
        <v>0</v>
      </c>
      <c r="C58" s="48">
        <v>451118.81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451118.81</v>
      </c>
    </row>
    <row r="59" spans="1:12" ht="18.75" customHeight="1">
      <c r="A59" s="47" t="s">
        <v>59</v>
      </c>
      <c r="B59" s="17">
        <v>0</v>
      </c>
      <c r="C59" s="48">
        <v>64976.39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64976.39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1627440.17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1627440.17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1352205.57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1352205.57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1444793.57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1444793.57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847460.24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847460.24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460995.69</v>
      </c>
      <c r="I64" s="17">
        <v>0</v>
      </c>
      <c r="J64" s="17">
        <v>0</v>
      </c>
      <c r="K64" s="17">
        <v>0</v>
      </c>
      <c r="L64" s="46">
        <f t="shared" si="13"/>
        <v>460995.69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742963.24</v>
      </c>
      <c r="K66" s="17">
        <v>0</v>
      </c>
      <c r="L66" s="46">
        <f t="shared" si="13"/>
        <v>742963.24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532756.53</v>
      </c>
      <c r="L67" s="46">
        <f t="shared" si="13"/>
        <v>532756.53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391045.32</v>
      </c>
      <c r="L68" s="46">
        <f t="shared" si="13"/>
        <v>391045.32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602074.09</v>
      </c>
      <c r="J71" s="52">
        <v>0</v>
      </c>
      <c r="K71" s="52">
        <v>0</v>
      </c>
      <c r="L71" s="51">
        <f>SUM(B71:K71)</f>
        <v>602074.09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2022-09-22T23:07:30Z</dcterms:modified>
  <cp:category/>
  <cp:version/>
  <cp:contentType/>
  <cp:contentStatus/>
</cp:coreProperties>
</file>