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<sst xmlns="http://schemas.openxmlformats.org/spreadsheetml/2006/main" count="81" uniqueCount="80">
  <si>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</si>
  <si>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</si>
  <si>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</si>
  <si>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</si>
  <si>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</si>
  <si>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</si>
  <si>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</si>
  <si>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</si>
  <si>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</si>
  <si>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</si>
  <si>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</si>
  <si>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</si>
  <si>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</si>
  <si>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</si>
  <si>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</si>
  <si>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</si>
  <si>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</si>
  <si>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</si>
  <si>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</si>
  <si>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</si>
  <si>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</si>
  <si>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</si>
  <si>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</si>
  <si>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</si>
  <si>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</si>
  <si>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</si>
  <si>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</si>
  <si>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</si>
  <si>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</si>
  <si>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</si>
  <si>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</si>
  <si>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</si>
  <si>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</si>
  <si>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</si>
  <si>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</si>
  <si>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</si>
  <si>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</si>
  <si>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</si>
  <si>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</si>
  <si>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</si>
  <si>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</si>
  <si>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</si>
  <si>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</si>
  <si>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</si>
  <si>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</si>
  <si>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</si>
  <si>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</si>
  <si>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</si>
  <si>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</si>
  <si>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</si>
  <si>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</si>
  <si>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</si>
  <si>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</si>
  <si>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</si>
  <si>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</si>
  <si>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</si>
  <si>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</si>
  <si>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</si>
  <si>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</si>
  <si>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</si>
  <si>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</si>
  <si>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</si>
  <si>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</si>
  <si>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</si>
  <si>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</si>
  <si>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</si>
  <si>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</si>
  <si>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</si>
  <si>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</si>
  <si>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</si>
  <si>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</si>
  <si>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</si>
  <si>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</si>
  <si>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15/09/22 - VENCIMENTO 22/09/22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</si>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</sst>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90015</v>
      </c>
      <c r="C7" s="10">
        <f>C8+C11</f>
        <v>106476</v>
      </c>
      <c r="D7" s="10">
        <f aca="true" t="shared" si="0" ref="D7:K7">D8+D11</f>
        <v>318614</v>
      </c>
      <c r="E7" s="10">
        <f t="shared" si="0"/>
        <v>258922</v>
      </c>
      <c r="F7" s="10">
        <f t="shared" si="0"/>
        <v>270703</v>
      </c>
      <c r="G7" s="10">
        <f t="shared" si="0"/>
        <v>148997</v>
      </c>
      <c r="H7" s="10">
        <f t="shared" si="0"/>
        <v>80871</v>
      </c>
      <c r="I7" s="10">
        <f t="shared" si="0"/>
        <v>119001</v>
      </c>
      <c r="J7" s="10">
        <f t="shared" si="0"/>
        <v>123411</v>
      </c>
      <c r="K7" s="10">
        <f t="shared" si="0"/>
        <v>220204</v>
      </c>
      <c r="L7" s="10">
        <f>SUM(B7:K7)</f>
        <v>1737214</v>
      </c>
      <c r="M7" s="11"/>
    </row>
    <row r="8" spans="1:13" ht="17.25" customHeight="1">
      <c r="A8" s="12" t="s">
        <v>18</v>
      </c>
      <c r="B8" s="13">
        <f>B9+B10</f>
        <v>5621</v>
      </c>
      <c r="C8" s="13">
        <f aca="true" t="shared" si="1" ref="C8:K8">C9+C10</f>
        <v>5607</v>
      </c>
      <c r="D8" s="13">
        <f t="shared" si="1"/>
        <v>17569</v>
      </c>
      <c r="E8" s="13">
        <f t="shared" si="1"/>
        <v>12553</v>
      </c>
      <c r="F8" s="13">
        <f t="shared" si="1"/>
        <v>11839</v>
      </c>
      <c r="G8" s="13">
        <f t="shared" si="1"/>
        <v>9451</v>
      </c>
      <c r="H8" s="13">
        <f t="shared" si="1"/>
        <v>4315</v>
      </c>
      <c r="I8" s="13">
        <f t="shared" si="1"/>
        <v>4931</v>
      </c>
      <c r="J8" s="13">
        <f t="shared" si="1"/>
        <v>7104</v>
      </c>
      <c r="K8" s="13">
        <f t="shared" si="1"/>
        <v>11379</v>
      </c>
      <c r="L8" s="13">
        <f>SUM(B8:K8)</f>
        <v>90369</v>
      </c>
      <c r="M8"/>
    </row>
    <row r="9" spans="1:13" ht="17.25" customHeight="1">
      <c r="A9" s="14" t="s">
        <v>19</v>
      </c>
      <c r="B9" s="15">
        <v>5621</v>
      </c>
      <c r="C9" s="15">
        <v>5607</v>
      </c>
      <c r="D9" s="15">
        <v>17569</v>
      </c>
      <c r="E9" s="15">
        <v>12553</v>
      </c>
      <c r="F9" s="15">
        <v>11839</v>
      </c>
      <c r="G9" s="15">
        <v>9451</v>
      </c>
      <c r="H9" s="15">
        <v>4263</v>
      </c>
      <c r="I9" s="15">
        <v>4931</v>
      </c>
      <c r="J9" s="15">
        <v>7104</v>
      </c>
      <c r="K9" s="15">
        <v>11379</v>
      </c>
      <c r="L9" s="13">
        <f>SUM(B9:K9)</f>
        <v>90317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52</v>
      </c>
      <c r="I10" s="15">
        <v>0</v>
      </c>
      <c r="J10" s="15">
        <v>0</v>
      </c>
      <c r="K10" s="15">
        <v>0</v>
      </c>
      <c r="L10" s="13">
        <f>SUM(B10:K10)</f>
        <v>52</v>
      </c>
      <c r="M10"/>
    </row>
    <row r="11" spans="1:13" ht="17.25" customHeight="1">
      <c r="A11" s="12" t="s">
        <v>21</v>
      </c>
      <c r="B11" s="15">
        <v>84394</v>
      </c>
      <c r="C11" s="15">
        <v>100869</v>
      </c>
      <c r="D11" s="15">
        <v>301045</v>
      </c>
      <c r="E11" s="15">
        <v>246369</v>
      </c>
      <c r="F11" s="15">
        <v>258864</v>
      </c>
      <c r="G11" s="15">
        <v>139546</v>
      </c>
      <c r="H11" s="15">
        <v>76556</v>
      </c>
      <c r="I11" s="15">
        <v>114070</v>
      </c>
      <c r="J11" s="15">
        <v>116307</v>
      </c>
      <c r="K11" s="15">
        <v>208825</v>
      </c>
      <c r="L11" s="13">
        <f>SUM(B11:K11)</f>
        <v>1646845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1.252361684003447</v>
      </c>
      <c r="C16" s="22">
        <v>1.209570745657046</v>
      </c>
      <c r="D16" s="22">
        <v>1.071653163943136</v>
      </c>
      <c r="E16" s="22">
        <v>1.087043755824221</v>
      </c>
      <c r="F16" s="22">
        <v>1.220907962280861</v>
      </c>
      <c r="G16" s="22">
        <v>1.20380674375984</v>
      </c>
      <c r="H16" s="22">
        <v>1.095025203365343</v>
      </c>
      <c r="I16" s="22">
        <v>1.190523812563061</v>
      </c>
      <c r="J16" s="22">
        <v>1.298269731997284</v>
      </c>
      <c r="K16" s="22">
        <v>1.11962278654914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813312.85</v>
      </c>
      <c r="C18" s="25">
        <f aca="true" t="shared" si="2" ref="C18:K18">SUM(C19:C26)</f>
        <v>542722.8499999999</v>
      </c>
      <c r="D18" s="25">
        <f t="shared" si="2"/>
        <v>1725810.35</v>
      </c>
      <c r="E18" s="25">
        <f t="shared" si="2"/>
        <v>1433025.1799999995</v>
      </c>
      <c r="F18" s="25">
        <f t="shared" si="2"/>
        <v>1508868.1999999997</v>
      </c>
      <c r="G18" s="25">
        <f t="shared" si="2"/>
        <v>898241.81</v>
      </c>
      <c r="H18" s="25">
        <f t="shared" si="2"/>
        <v>490017.55</v>
      </c>
      <c r="I18" s="25">
        <f t="shared" si="2"/>
        <v>637972.9500000001</v>
      </c>
      <c r="J18" s="25">
        <f t="shared" si="2"/>
        <v>781977.2300000001</v>
      </c>
      <c r="K18" s="25">
        <f t="shared" si="2"/>
        <v>981578.5400000002</v>
      </c>
      <c r="L18" s="25">
        <f>SUM(B18:K18)</f>
        <v>9813527.510000002</v>
      </c>
      <c r="M18"/>
    </row>
    <row r="19" spans="1:13" ht="17.25" customHeight="1">
      <c r="A19" s="26" t="s">
        <v>24</v>
      </c>
      <c r="B19" s="60">
        <f>ROUND((B13+B14)*B7,2)</f>
        <v>644417.39</v>
      </c>
      <c r="C19" s="60">
        <f aca="true" t="shared" si="3" ref="C19:K19">ROUND((C13+C14)*C7,2)</f>
        <v>436934.91</v>
      </c>
      <c r="D19" s="60">
        <f t="shared" si="3"/>
        <v>1556110.78</v>
      </c>
      <c r="E19" s="60">
        <f t="shared" si="3"/>
        <v>1280938.92</v>
      </c>
      <c r="F19" s="60">
        <f t="shared" si="3"/>
        <v>1183296.95</v>
      </c>
      <c r="G19" s="60">
        <f t="shared" si="3"/>
        <v>716139.18</v>
      </c>
      <c r="H19" s="60">
        <f t="shared" si="3"/>
        <v>428163.42</v>
      </c>
      <c r="I19" s="60">
        <f t="shared" si="3"/>
        <v>522366.79</v>
      </c>
      <c r="J19" s="60">
        <f t="shared" si="3"/>
        <v>583425.5</v>
      </c>
      <c r="K19" s="60">
        <f t="shared" si="3"/>
        <v>850097.54</v>
      </c>
      <c r="L19" s="33">
        <f>SUM(B19:K19)</f>
        <v>8201891.38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162626.26</v>
      </c>
      <c r="C20" s="33">
        <f t="shared" si="4"/>
        <v>91568.77</v>
      </c>
      <c r="D20" s="33">
        <f t="shared" si="4"/>
        <v>111500.26</v>
      </c>
      <c r="E20" s="33">
        <f t="shared" si="4"/>
        <v>111497.73</v>
      </c>
      <c r="F20" s="33">
        <f t="shared" si="4"/>
        <v>261399.72</v>
      </c>
      <c r="G20" s="33">
        <f t="shared" si="4"/>
        <v>145953.99</v>
      </c>
      <c r="H20" s="33">
        <f t="shared" si="4"/>
        <v>40686.32</v>
      </c>
      <c r="I20" s="33">
        <f t="shared" si="4"/>
        <v>99523.31</v>
      </c>
      <c r="J20" s="33">
        <f t="shared" si="4"/>
        <v>174018.17</v>
      </c>
      <c r="K20" s="33">
        <f t="shared" si="4"/>
        <v>101691.04</v>
      </c>
      <c r="L20" s="33">
        <f aca="true" t="shared" si="5" ref="L19:L26">SUM(B20:K20)</f>
        <v>1300465.5699999998</v>
      </c>
      <c r="M20"/>
    </row>
    <row r="21" spans="1:13" ht="17.25" customHeight="1">
      <c r="A21" s="27" t="s">
        <v>26</v>
      </c>
      <c r="B21" s="33">
        <v>3385.04</v>
      </c>
      <c r="C21" s="33">
        <v>11659.17</v>
      </c>
      <c r="D21" s="33">
        <v>52124.56</v>
      </c>
      <c r="E21" s="33">
        <v>35014.66</v>
      </c>
      <c r="F21" s="33">
        <v>60246.97</v>
      </c>
      <c r="G21" s="33">
        <v>34921.77</v>
      </c>
      <c r="H21" s="33">
        <v>18692.86</v>
      </c>
      <c r="I21" s="33">
        <v>13392.06</v>
      </c>
      <c r="J21" s="33">
        <v>19864.04</v>
      </c>
      <c r="K21" s="33">
        <v>24791.18</v>
      </c>
      <c r="L21" s="33">
        <f t="shared" si="5"/>
        <v>274092.31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627.25</v>
      </c>
      <c r="C24" s="33">
        <v>419.96</v>
      </c>
      <c r="D24" s="33">
        <v>1332.57</v>
      </c>
      <c r="E24" s="33">
        <v>1106.43</v>
      </c>
      <c r="F24" s="33">
        <v>1165.66</v>
      </c>
      <c r="G24" s="33">
        <v>694.55</v>
      </c>
      <c r="H24" s="33">
        <v>379.58</v>
      </c>
      <c r="I24" s="33">
        <v>492.65</v>
      </c>
      <c r="J24" s="33">
        <v>603.02</v>
      </c>
      <c r="K24" s="33">
        <v>759.16</v>
      </c>
      <c r="L24" s="33">
        <f t="shared" si="5"/>
        <v>7580.83</v>
      </c>
      <c r="M24"/>
    </row>
    <row r="25" spans="1:13" ht="17.25" customHeight="1">
      <c r="A25" s="27" t="s">
        <v>77</v>
      </c>
      <c r="B25" s="33">
        <v>324.62</v>
      </c>
      <c r="C25" s="33">
        <v>245.47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4294.65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-131275.88</v>
      </c>
      <c r="C29" s="33">
        <f t="shared" si="6"/>
        <v>-27006.04</v>
      </c>
      <c r="D29" s="33">
        <f t="shared" si="6"/>
        <v>-84713.5</v>
      </c>
      <c r="E29" s="33">
        <f t="shared" si="6"/>
        <v>-67088.2700000001</v>
      </c>
      <c r="F29" s="33">
        <f t="shared" si="6"/>
        <v>-58573.39</v>
      </c>
      <c r="G29" s="33">
        <f t="shared" si="6"/>
        <v>-45446.53</v>
      </c>
      <c r="H29" s="33">
        <f t="shared" si="6"/>
        <v>-27390.22</v>
      </c>
      <c r="I29" s="33">
        <f t="shared" si="6"/>
        <v>-34153.36</v>
      </c>
      <c r="J29" s="33">
        <f t="shared" si="6"/>
        <v>-34610.77</v>
      </c>
      <c r="K29" s="33">
        <f t="shared" si="6"/>
        <v>-54289</v>
      </c>
      <c r="L29" s="33">
        <f aca="true" t="shared" si="7" ref="L29:L36">SUM(B29:K29)</f>
        <v>-564546.9600000001</v>
      </c>
      <c r="M29"/>
    </row>
    <row r="30" spans="1:13" ht="18.75" customHeight="1">
      <c r="A30" s="27" t="s">
        <v>30</v>
      </c>
      <c r="B30" s="33">
        <f>B31+B32+B33+B34</f>
        <v>-24732.4</v>
      </c>
      <c r="C30" s="33">
        <f aca="true" t="shared" si="8" ref="C30:K30">C31+C32+C33+C34</f>
        <v>-24670.8</v>
      </c>
      <c r="D30" s="33">
        <f t="shared" si="8"/>
        <v>-77303.6</v>
      </c>
      <c r="E30" s="33">
        <f t="shared" si="8"/>
        <v>-55233.2</v>
      </c>
      <c r="F30" s="33">
        <f t="shared" si="8"/>
        <v>-52091.6</v>
      </c>
      <c r="G30" s="33">
        <f t="shared" si="8"/>
        <v>-41584.4</v>
      </c>
      <c r="H30" s="33">
        <f t="shared" si="8"/>
        <v>-18757.2</v>
      </c>
      <c r="I30" s="33">
        <f t="shared" si="8"/>
        <v>-31413.940000000002</v>
      </c>
      <c r="J30" s="33">
        <f t="shared" si="8"/>
        <v>-31257.6</v>
      </c>
      <c r="K30" s="33">
        <f t="shared" si="8"/>
        <v>-50067.6</v>
      </c>
      <c r="L30" s="33">
        <f t="shared" si="7"/>
        <v>-407112.33999999997</v>
      </c>
      <c r="M30"/>
    </row>
    <row r="31" spans="1:13" s="36" customFormat="1" ht="18.75" customHeight="1">
      <c r="A31" s="34" t="s">
        <v>55</v>
      </c>
      <c r="B31" s="33">
        <f>-ROUND((B9)*$E$3,2)</f>
        <v>-24732.4</v>
      </c>
      <c r="C31" s="33">
        <f aca="true" t="shared" si="9" ref="C31:K31">-ROUND((C9)*$E$3,2)</f>
        <v>-24670.8</v>
      </c>
      <c r="D31" s="33">
        <f t="shared" si="9"/>
        <v>-77303.6</v>
      </c>
      <c r="E31" s="33">
        <f t="shared" si="9"/>
        <v>-55233.2</v>
      </c>
      <c r="F31" s="33">
        <f t="shared" si="9"/>
        <v>-52091.6</v>
      </c>
      <c r="G31" s="33">
        <f t="shared" si="9"/>
        <v>-41584.4</v>
      </c>
      <c r="H31" s="33">
        <f t="shared" si="9"/>
        <v>-18757.2</v>
      </c>
      <c r="I31" s="33">
        <f t="shared" si="9"/>
        <v>-21696.4</v>
      </c>
      <c r="J31" s="33">
        <f t="shared" si="9"/>
        <v>-31257.6</v>
      </c>
      <c r="K31" s="33">
        <f t="shared" si="9"/>
        <v>-50067.6</v>
      </c>
      <c r="L31" s="33">
        <f t="shared" si="7"/>
        <v>-397394.8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-9717.54</v>
      </c>
      <c r="J34" s="17">
        <v>0</v>
      </c>
      <c r="K34" s="17">
        <v>0</v>
      </c>
      <c r="L34" s="33">
        <f t="shared" si="7"/>
        <v>-9717.54</v>
      </c>
      <c r="M34"/>
    </row>
    <row r="35" spans="1:13" s="36" customFormat="1" ht="18.75" customHeight="1">
      <c r="A35" s="27" t="s">
        <v>34</v>
      </c>
      <c r="B35" s="38">
        <f>SUM(B36:B47)</f>
        <v>-106543.48</v>
      </c>
      <c r="C35" s="38">
        <f aca="true" t="shared" si="10" ref="C35:K35">SUM(C36:C47)</f>
        <v>-2335.24</v>
      </c>
      <c r="D35" s="38">
        <f t="shared" si="10"/>
        <v>-7409.9</v>
      </c>
      <c r="E35" s="38">
        <f t="shared" si="10"/>
        <v>-11855.070000000102</v>
      </c>
      <c r="F35" s="38">
        <f t="shared" si="10"/>
        <v>-6481.79</v>
      </c>
      <c r="G35" s="38">
        <f t="shared" si="10"/>
        <v>-3862.13</v>
      </c>
      <c r="H35" s="38">
        <f t="shared" si="10"/>
        <v>-8633.02</v>
      </c>
      <c r="I35" s="38">
        <f t="shared" si="10"/>
        <v>-2739.42</v>
      </c>
      <c r="J35" s="38">
        <f t="shared" si="10"/>
        <v>-3353.17</v>
      </c>
      <c r="K35" s="38">
        <f t="shared" si="10"/>
        <v>-4221.4</v>
      </c>
      <c r="L35" s="33">
        <f t="shared" si="7"/>
        <v>-157434.6200000001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1615500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72</v>
      </c>
      <c r="B46" s="17">
        <v>-3487.89</v>
      </c>
      <c r="C46" s="17">
        <v>-2335.24</v>
      </c>
      <c r="D46" s="17">
        <v>-7409.9</v>
      </c>
      <c r="E46" s="17">
        <v>-6152.46</v>
      </c>
      <c r="F46" s="17">
        <v>-6481.79</v>
      </c>
      <c r="G46" s="17">
        <v>-3862.13</v>
      </c>
      <c r="H46" s="17">
        <v>-2110.7</v>
      </c>
      <c r="I46" s="17">
        <v>-2739.42</v>
      </c>
      <c r="J46" s="17">
        <v>-3353.17</v>
      </c>
      <c r="K46" s="17">
        <v>-4221.4</v>
      </c>
      <c r="L46" s="30">
        <f t="shared" si="11"/>
        <v>-42154.1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682036.97</v>
      </c>
      <c r="C50" s="41">
        <f>IF(C18+C29+C42+C51&lt;0,0,C18+C29+C51)</f>
        <v>515716.8099999999</v>
      </c>
      <c r="D50" s="41">
        <f>IF(D18+D29+D42+D51&lt;0,0,D18+D29+D51)</f>
        <v>1641096.85</v>
      </c>
      <c r="E50" s="41">
        <f>IF(E18+E29+E42+E51&lt;0,0,E18+E29+E51)</f>
        <v>1365936.9099999995</v>
      </c>
      <c r="F50" s="41">
        <f>IF(F18+F29+F42+F51&lt;0,0,F18+F29+F51)</f>
        <v>1450294.8099999998</v>
      </c>
      <c r="G50" s="41">
        <f>IF(G18+G29+G42+G51&lt;0,0,G18+G29+G51)</f>
        <v>852795.28</v>
      </c>
      <c r="H50" s="41">
        <f>IF(H18+H29+H42+H51&lt;0,0,H18+H29+H51)</f>
        <v>462627.32999999996</v>
      </c>
      <c r="I50" s="41">
        <f>IF(I18+I29+I42+I51&lt;0,0,I18+I29+I51)</f>
        <v>603819.5900000001</v>
      </c>
      <c r="J50" s="41">
        <f>IF(J18+J29+J42+J51&lt;0,0,J18+J29+J51)</f>
        <v>747366.4600000001</v>
      </c>
      <c r="K50" s="41">
        <f>IF(K18+K29+K42+K51&lt;0,0,K18+K29+K51)</f>
        <v>927289.5400000002</v>
      </c>
      <c r="L50" s="42">
        <f>SUM(B50:K50)</f>
        <v>9248980.549999999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682036.96</v>
      </c>
      <c r="C56" s="41">
        <f aca="true" t="shared" si="12" ref="C56:J56">SUM(C57:C68)</f>
        <v>515716.82</v>
      </c>
      <c r="D56" s="41">
        <f t="shared" si="12"/>
        <v>1641096.85</v>
      </c>
      <c r="E56" s="41">
        <f t="shared" si="12"/>
        <v>1365936.91</v>
      </c>
      <c r="F56" s="41">
        <f t="shared" si="12"/>
        <v>1450294.81</v>
      </c>
      <c r="G56" s="41">
        <f t="shared" si="12"/>
        <v>852795.29</v>
      </c>
      <c r="H56" s="41">
        <f t="shared" si="12"/>
        <v>462627.33</v>
      </c>
      <c r="I56" s="41">
        <f>SUM(I57:I71)</f>
        <v>603819.59</v>
      </c>
      <c r="J56" s="41">
        <f t="shared" si="12"/>
        <v>747366.46</v>
      </c>
      <c r="K56" s="41">
        <f>SUM(K57:K70)</f>
        <v>927289.54</v>
      </c>
      <c r="L56" s="46">
        <f>SUM(B56:K56)</f>
        <v>9248980.559999999</v>
      </c>
      <c r="M56" s="40"/>
    </row>
    <row r="57" spans="1:13" ht="18.75" customHeight="1">
      <c r="A57" s="47" t="s">
        <v>48</v>
      </c>
      <c r="B57" s="48">
        <v>682036.96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682036.96</v>
      </c>
      <c r="M57" s="40"/>
    </row>
    <row r="58" spans="1:12" ht="18.75" customHeight="1">
      <c r="A58" s="47" t="s">
        <v>58</v>
      </c>
      <c r="B58" s="17">
        <v>0</v>
      </c>
      <c r="C58" s="48">
        <v>451097.5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451097.5</v>
      </c>
    </row>
    <row r="59" spans="1:12" ht="18.75" customHeight="1">
      <c r="A59" s="47" t="s">
        <v>59</v>
      </c>
      <c r="B59" s="17">
        <v>0</v>
      </c>
      <c r="C59" s="48">
        <v>64619.32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64619.32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1641096.85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1641096.85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1365936.91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1365936.91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1450294.81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1450294.81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852795.29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852795.29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462627.33</v>
      </c>
      <c r="I64" s="17">
        <v>0</v>
      </c>
      <c r="J64" s="17">
        <v>0</v>
      </c>
      <c r="K64" s="17">
        <v>0</v>
      </c>
      <c r="L64" s="46">
        <f t="shared" si="13"/>
        <v>462627.33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747366.46</v>
      </c>
      <c r="K66" s="17">
        <v>0</v>
      </c>
      <c r="L66" s="46">
        <f t="shared" si="13"/>
        <v>747366.46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511400.18</v>
      </c>
      <c r="L67" s="46">
        <f t="shared" si="13"/>
        <v>511400.18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415889.36</v>
      </c>
      <c r="L68" s="46">
        <f t="shared" si="13"/>
        <v>415889.36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603819.59</v>
      </c>
      <c r="J71" s="52">
        <v>0</v>
      </c>
      <c r="K71" s="52">
        <v>0</v>
      </c>
      <c r="L71" s="51">
        <f>SUM(B71:K71)</f>
        <v>603819.59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2022-09-21T18:15:51Z</dcterms:modified>
  <cp:category/>
  <cp:version/>
  <cp:contentType/>
  <cp:contentStatus/>
</cp:coreProperties>
</file>