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<sst xmlns="http://schemas.openxmlformats.org/spreadsheetml/2006/main" count="81" uniqueCount="80">
  <si>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</si>
  <si>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</si>
  <si>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</si>
  <si>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</si>
  <si>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</si>
  <si>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</si>
  <si>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</si>
  <si>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</si>
  <si>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</si>
  <si>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</si>
  <si>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</si>
  <si>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</si>
  <si>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</si>
  <si>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</si>
  <si>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</si>
  <si>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</si>
  <si>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</si>
  <si>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</si>
  <si>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</si>
  <si>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</si>
  <si>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</si>
  <si>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</si>
  <si>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</si>
  <si>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</si>
  <si>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</si>
  <si>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</si>
  <si>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</si>
  <si>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</si>
  <si>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</si>
  <si>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</si>
  <si>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</si>
  <si>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</si>
  <si>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</si>
  <si>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</si>
  <si>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</si>
  <si>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</si>
  <si>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</si>
  <si>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</si>
  <si>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</si>
  <si>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</si>
  <si>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</si>
  <si>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</si>
  <si>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</si>
  <si>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</si>
  <si>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</si>
  <si>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</si>
  <si>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</si>
  <si>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</si>
  <si>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</si>
  <si>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</si>
  <si>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</si>
  <si>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</si>
  <si>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</si>
  <si>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</si>
  <si>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</si>
  <si>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</si>
  <si>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</si>
  <si>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</si>
  <si>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</si>
  <si>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</si>
  <si>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</si>
  <si>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</si>
  <si>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</si>
  <si>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</si>
  <si>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</si>
  <si>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</si>
  <si>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</si>
  <si>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</si>
  <si>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</si>
  <si>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</si>
  <si>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</si>
  <si>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</si>
  <si>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</si>
  <si>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08/09/22 - VENCIMENTO 15/09/22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</si>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</sst>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94239</v>
      </c>
      <c r="C7" s="10">
        <f>C8+C11</f>
        <v>110516</v>
      </c>
      <c r="D7" s="10">
        <f aca="true" t="shared" si="0" ref="D7:K7">D8+D11</f>
        <v>324132</v>
      </c>
      <c r="E7" s="10">
        <f t="shared" si="0"/>
        <v>264162</v>
      </c>
      <c r="F7" s="10">
        <f t="shared" si="0"/>
        <v>278860</v>
      </c>
      <c r="G7" s="10">
        <f t="shared" si="0"/>
        <v>152294</v>
      </c>
      <c r="H7" s="10">
        <f t="shared" si="0"/>
        <v>81463</v>
      </c>
      <c r="I7" s="10">
        <f t="shared" si="0"/>
        <v>120504</v>
      </c>
      <c r="J7" s="10">
        <f t="shared" si="0"/>
        <v>121737</v>
      </c>
      <c r="K7" s="10">
        <f t="shared" si="0"/>
        <v>222435</v>
      </c>
      <c r="L7" s="10">
        <f>SUM(B7:K7)</f>
        <v>1770342</v>
      </c>
      <c r="M7" s="11"/>
    </row>
    <row r="8" spans="1:13" ht="17.25" customHeight="1">
      <c r="A8" s="12" t="s">
        <v>18</v>
      </c>
      <c r="B8" s="13">
        <f>B9+B10</f>
        <v>6210</v>
      </c>
      <c r="C8" s="13">
        <f aca="true" t="shared" si="1" ref="C8:K8">C9+C10</f>
        <v>6397</v>
      </c>
      <c r="D8" s="13">
        <f t="shared" si="1"/>
        <v>19493</v>
      </c>
      <c r="E8" s="13">
        <f t="shared" si="1"/>
        <v>14017</v>
      </c>
      <c r="F8" s="13">
        <f t="shared" si="1"/>
        <v>13501</v>
      </c>
      <c r="G8" s="13">
        <f t="shared" si="1"/>
        <v>10523</v>
      </c>
      <c r="H8" s="13">
        <f t="shared" si="1"/>
        <v>4806</v>
      </c>
      <c r="I8" s="13">
        <f t="shared" si="1"/>
        <v>5630</v>
      </c>
      <c r="J8" s="13">
        <f t="shared" si="1"/>
        <v>7448</v>
      </c>
      <c r="K8" s="13">
        <f t="shared" si="1"/>
        <v>12590</v>
      </c>
      <c r="L8" s="13">
        <f>SUM(B8:K8)</f>
        <v>100615</v>
      </c>
      <c r="M8"/>
    </row>
    <row r="9" spans="1:13" ht="17.25" customHeight="1">
      <c r="A9" s="14" t="s">
        <v>19</v>
      </c>
      <c r="B9" s="15">
        <v>6210</v>
      </c>
      <c r="C9" s="15">
        <v>6397</v>
      </c>
      <c r="D9" s="15">
        <v>19493</v>
      </c>
      <c r="E9" s="15">
        <v>14017</v>
      </c>
      <c r="F9" s="15">
        <v>13501</v>
      </c>
      <c r="G9" s="15">
        <v>10523</v>
      </c>
      <c r="H9" s="15">
        <v>4753</v>
      </c>
      <c r="I9" s="15">
        <v>5630</v>
      </c>
      <c r="J9" s="15">
        <v>7448</v>
      </c>
      <c r="K9" s="15">
        <v>12590</v>
      </c>
      <c r="L9" s="13">
        <f>SUM(B9:K9)</f>
        <v>100562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53</v>
      </c>
      <c r="I10" s="15">
        <v>0</v>
      </c>
      <c r="J10" s="15">
        <v>0</v>
      </c>
      <c r="K10" s="15">
        <v>0</v>
      </c>
      <c r="L10" s="13">
        <f>SUM(B10:K10)</f>
        <v>53</v>
      </c>
      <c r="M10"/>
    </row>
    <row r="11" spans="1:13" ht="17.25" customHeight="1">
      <c r="A11" s="12" t="s">
        <v>21</v>
      </c>
      <c r="B11" s="15">
        <v>88029</v>
      </c>
      <c r="C11" s="15">
        <v>104119</v>
      </c>
      <c r="D11" s="15">
        <v>304639</v>
      </c>
      <c r="E11" s="15">
        <v>250145</v>
      </c>
      <c r="F11" s="15">
        <v>265359</v>
      </c>
      <c r="G11" s="15">
        <v>141771</v>
      </c>
      <c r="H11" s="15">
        <v>76657</v>
      </c>
      <c r="I11" s="15">
        <v>114874</v>
      </c>
      <c r="J11" s="15">
        <v>114289</v>
      </c>
      <c r="K11" s="15">
        <v>209845</v>
      </c>
      <c r="L11" s="13">
        <f>SUM(B11:K11)</f>
        <v>1669727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1.215039289663728</v>
      </c>
      <c r="C16" s="22">
        <v>1.180643923395708</v>
      </c>
      <c r="D16" s="22">
        <v>1.060532659074804</v>
      </c>
      <c r="E16" s="22">
        <v>1.072307317589181</v>
      </c>
      <c r="F16" s="22">
        <v>1.20013603452068</v>
      </c>
      <c r="G16" s="22">
        <v>1.191979760098337</v>
      </c>
      <c r="H16" s="22">
        <v>1.092104665800668</v>
      </c>
      <c r="I16" s="22">
        <v>1.18125971814992</v>
      </c>
      <c r="J16" s="22">
        <v>1.299626919465727</v>
      </c>
      <c r="K16" s="22">
        <v>1.112327083901156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826044.9899999999</v>
      </c>
      <c r="C18" s="25">
        <f aca="true" t="shared" si="2" ref="C18:K18">SUM(C19:C26)</f>
        <v>549176.1599999999</v>
      </c>
      <c r="D18" s="25">
        <f t="shared" si="2"/>
        <v>1736353.3</v>
      </c>
      <c r="E18" s="25">
        <f t="shared" si="2"/>
        <v>1441641.0099999995</v>
      </c>
      <c r="F18" s="25">
        <f t="shared" si="2"/>
        <v>1526852.58</v>
      </c>
      <c r="G18" s="25">
        <f t="shared" si="2"/>
        <v>908962.8899999999</v>
      </c>
      <c r="H18" s="25">
        <f t="shared" si="2"/>
        <v>492393.11</v>
      </c>
      <c r="I18" s="25">
        <f t="shared" si="2"/>
        <v>640621.67</v>
      </c>
      <c r="J18" s="25">
        <f t="shared" si="2"/>
        <v>772273.78</v>
      </c>
      <c r="K18" s="25">
        <f t="shared" si="2"/>
        <v>984473.95</v>
      </c>
      <c r="L18" s="25">
        <f>SUM(B18:K18)</f>
        <v>9878793.44</v>
      </c>
      <c r="M18"/>
    </row>
    <row r="19" spans="1:13" ht="17.25" customHeight="1">
      <c r="A19" s="26" t="s">
        <v>24</v>
      </c>
      <c r="B19" s="61">
        <f>ROUND((B13+B14)*B7,2)</f>
        <v>674657</v>
      </c>
      <c r="C19" s="61">
        <f aca="true" t="shared" si="3" ref="C19:K19">ROUND((C13+C14)*C7,2)</f>
        <v>453513.46</v>
      </c>
      <c r="D19" s="61">
        <f t="shared" si="3"/>
        <v>1583060.69</v>
      </c>
      <c r="E19" s="61">
        <f t="shared" si="3"/>
        <v>1306862.25</v>
      </c>
      <c r="F19" s="61">
        <f t="shared" si="3"/>
        <v>1218952.83</v>
      </c>
      <c r="G19" s="61">
        <f t="shared" si="3"/>
        <v>731985.88</v>
      </c>
      <c r="H19" s="61">
        <f t="shared" si="3"/>
        <v>431297.71</v>
      </c>
      <c r="I19" s="61">
        <f t="shared" si="3"/>
        <v>528964.36</v>
      </c>
      <c r="J19" s="61">
        <f t="shared" si="3"/>
        <v>575511.67</v>
      </c>
      <c r="K19" s="61">
        <f t="shared" si="3"/>
        <v>858710.32</v>
      </c>
      <c r="L19" s="33">
        <f>SUM(B19:K19)</f>
        <v>8363516.170000001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145077.76</v>
      </c>
      <c r="C20" s="33">
        <f t="shared" si="4"/>
        <v>81924.45</v>
      </c>
      <c r="D20" s="33">
        <f t="shared" si="4"/>
        <v>95826.87</v>
      </c>
      <c r="E20" s="33">
        <f t="shared" si="4"/>
        <v>94495.7</v>
      </c>
      <c r="F20" s="33">
        <f t="shared" si="4"/>
        <v>243956.39</v>
      </c>
      <c r="G20" s="33">
        <f t="shared" si="4"/>
        <v>140526.47</v>
      </c>
      <c r="H20" s="33">
        <f t="shared" si="4"/>
        <v>39724.53</v>
      </c>
      <c r="I20" s="33">
        <f t="shared" si="4"/>
        <v>95879.93</v>
      </c>
      <c r="J20" s="33">
        <f t="shared" si="4"/>
        <v>172438.79</v>
      </c>
      <c r="K20" s="33">
        <f t="shared" si="4"/>
        <v>96456.43</v>
      </c>
      <c r="L20" s="33">
        <f aca="true" t="shared" si="5" ref="L19:L26">SUM(B20:K20)</f>
        <v>1206307.32</v>
      </c>
      <c r="M20"/>
    </row>
    <row r="21" spans="1:13" ht="17.25" customHeight="1">
      <c r="A21" s="27" t="s">
        <v>26</v>
      </c>
      <c r="B21" s="33">
        <v>3420.69</v>
      </c>
      <c r="C21" s="33">
        <v>11179.09</v>
      </c>
      <c r="D21" s="33">
        <v>51390.99</v>
      </c>
      <c r="E21" s="33">
        <v>34709.19</v>
      </c>
      <c r="F21" s="33">
        <v>60013.42</v>
      </c>
      <c r="G21" s="33">
        <v>35220.98</v>
      </c>
      <c r="H21" s="33">
        <v>18898.61</v>
      </c>
      <c r="I21" s="33">
        <v>13086.59</v>
      </c>
      <c r="J21" s="33">
        <v>19664.57</v>
      </c>
      <c r="K21" s="33">
        <v>24311.11</v>
      </c>
      <c r="L21" s="33">
        <f t="shared" si="5"/>
        <v>271895.24000000005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632.63</v>
      </c>
      <c r="C24" s="33">
        <v>419.96</v>
      </c>
      <c r="D24" s="33">
        <v>1332.57</v>
      </c>
      <c r="E24" s="33">
        <v>1106.43</v>
      </c>
      <c r="F24" s="33">
        <v>1171.04</v>
      </c>
      <c r="G24" s="33">
        <v>697.24</v>
      </c>
      <c r="H24" s="33">
        <v>376.89</v>
      </c>
      <c r="I24" s="33">
        <v>492.65</v>
      </c>
      <c r="J24" s="33">
        <v>592.25</v>
      </c>
      <c r="K24" s="33">
        <v>756.47</v>
      </c>
      <c r="L24" s="33">
        <f t="shared" si="5"/>
        <v>7578.13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-133897.41999999998</v>
      </c>
      <c r="C29" s="33">
        <f t="shared" si="6"/>
        <v>-30482.04</v>
      </c>
      <c r="D29" s="33">
        <f t="shared" si="6"/>
        <v>-93179.09999999999</v>
      </c>
      <c r="E29" s="33">
        <f t="shared" si="6"/>
        <v>-73529.87000000011</v>
      </c>
      <c r="F29" s="33">
        <f t="shared" si="6"/>
        <v>-65916.13</v>
      </c>
      <c r="G29" s="33">
        <f t="shared" si="6"/>
        <v>-50178.299999999996</v>
      </c>
      <c r="H29" s="33">
        <f t="shared" si="6"/>
        <v>-29531.25</v>
      </c>
      <c r="I29" s="33">
        <f t="shared" si="6"/>
        <v>-36611.28</v>
      </c>
      <c r="J29" s="33">
        <f t="shared" si="6"/>
        <v>-36064.49</v>
      </c>
      <c r="K29" s="33">
        <f t="shared" si="6"/>
        <v>-59602.43</v>
      </c>
      <c r="L29" s="33">
        <f aca="true" t="shared" si="7" ref="L29:L36">SUM(B29:K29)</f>
        <v>-608992.3100000002</v>
      </c>
      <c r="M29"/>
    </row>
    <row r="30" spans="1:13" ht="18.75" customHeight="1">
      <c r="A30" s="27" t="s">
        <v>30</v>
      </c>
      <c r="B30" s="33">
        <f>B31+B32+B33+B34</f>
        <v>-27324</v>
      </c>
      <c r="C30" s="33">
        <f aca="true" t="shared" si="8" ref="C30:K30">C31+C32+C33+C34</f>
        <v>-28146.8</v>
      </c>
      <c r="D30" s="33">
        <f t="shared" si="8"/>
        <v>-85769.2</v>
      </c>
      <c r="E30" s="33">
        <f t="shared" si="8"/>
        <v>-61674.8</v>
      </c>
      <c r="F30" s="33">
        <f t="shared" si="8"/>
        <v>-59404.4</v>
      </c>
      <c r="G30" s="33">
        <f t="shared" si="8"/>
        <v>-46301.2</v>
      </c>
      <c r="H30" s="33">
        <f t="shared" si="8"/>
        <v>-20913.2</v>
      </c>
      <c r="I30" s="33">
        <f t="shared" si="8"/>
        <v>-33871.86</v>
      </c>
      <c r="J30" s="33">
        <f t="shared" si="8"/>
        <v>-32771.2</v>
      </c>
      <c r="K30" s="33">
        <f t="shared" si="8"/>
        <v>-55396</v>
      </c>
      <c r="L30" s="33">
        <f t="shared" si="7"/>
        <v>-451572.66000000003</v>
      </c>
      <c r="M30"/>
    </row>
    <row r="31" spans="1:13" s="36" customFormat="1" ht="18.75" customHeight="1">
      <c r="A31" s="34" t="s">
        <v>55</v>
      </c>
      <c r="B31" s="33">
        <f>-ROUND((B9)*$E$3,2)</f>
        <v>-27324</v>
      </c>
      <c r="C31" s="33">
        <f aca="true" t="shared" si="9" ref="C31:K31">-ROUND((C9)*$E$3,2)</f>
        <v>-28146.8</v>
      </c>
      <c r="D31" s="33">
        <f t="shared" si="9"/>
        <v>-85769.2</v>
      </c>
      <c r="E31" s="33">
        <f t="shared" si="9"/>
        <v>-61674.8</v>
      </c>
      <c r="F31" s="33">
        <f t="shared" si="9"/>
        <v>-59404.4</v>
      </c>
      <c r="G31" s="33">
        <f t="shared" si="9"/>
        <v>-46301.2</v>
      </c>
      <c r="H31" s="33">
        <f t="shared" si="9"/>
        <v>-20913.2</v>
      </c>
      <c r="I31" s="33">
        <f t="shared" si="9"/>
        <v>-24772</v>
      </c>
      <c r="J31" s="33">
        <f t="shared" si="9"/>
        <v>-32771.2</v>
      </c>
      <c r="K31" s="33">
        <f t="shared" si="9"/>
        <v>-55396</v>
      </c>
      <c r="L31" s="33">
        <f t="shared" si="7"/>
        <v>-442472.80000000005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-9099.86</v>
      </c>
      <c r="J34" s="17">
        <v>0</v>
      </c>
      <c r="K34" s="17">
        <v>0</v>
      </c>
      <c r="L34" s="33">
        <f t="shared" si="7"/>
        <v>-9099.86</v>
      </c>
      <c r="M34"/>
    </row>
    <row r="35" spans="1:13" s="36" customFormat="1" ht="18.75" customHeight="1">
      <c r="A35" s="27" t="s">
        <v>34</v>
      </c>
      <c r="B35" s="38">
        <f>SUM(B36:B47)</f>
        <v>-106573.42</v>
      </c>
      <c r="C35" s="38">
        <f aca="true" t="shared" si="10" ref="C35:K35">SUM(C36:C47)</f>
        <v>-2335.24</v>
      </c>
      <c r="D35" s="38">
        <f t="shared" si="10"/>
        <v>-7409.9</v>
      </c>
      <c r="E35" s="38">
        <f t="shared" si="10"/>
        <v>-11855.070000000102</v>
      </c>
      <c r="F35" s="38">
        <f t="shared" si="10"/>
        <v>-6511.73</v>
      </c>
      <c r="G35" s="38">
        <f t="shared" si="10"/>
        <v>-3877.1</v>
      </c>
      <c r="H35" s="38">
        <f t="shared" si="10"/>
        <v>-8618.05</v>
      </c>
      <c r="I35" s="38">
        <f t="shared" si="10"/>
        <v>-2739.42</v>
      </c>
      <c r="J35" s="38">
        <f t="shared" si="10"/>
        <v>-3293.29</v>
      </c>
      <c r="K35" s="38">
        <f t="shared" si="10"/>
        <v>-4206.43</v>
      </c>
      <c r="L35" s="33">
        <f t="shared" si="7"/>
        <v>-157419.6500000001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-3517.83</v>
      </c>
      <c r="C46" s="17">
        <v>-2335.24</v>
      </c>
      <c r="D46" s="17">
        <v>-7409.9</v>
      </c>
      <c r="E46" s="17">
        <v>-6152.46</v>
      </c>
      <c r="F46" s="17">
        <v>-6511.73</v>
      </c>
      <c r="G46" s="17">
        <v>-3877.1</v>
      </c>
      <c r="H46" s="17">
        <v>-2095.73</v>
      </c>
      <c r="I46" s="17">
        <v>-2739.42</v>
      </c>
      <c r="J46" s="17">
        <v>-3293.29</v>
      </c>
      <c r="K46" s="17">
        <v>-4206.43</v>
      </c>
      <c r="L46" s="30">
        <f t="shared" si="11"/>
        <v>-42139.13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692147.5699999998</v>
      </c>
      <c r="C50" s="41">
        <f>IF(C18+C29+C42+C51&lt;0,0,C18+C29+C51)</f>
        <v>518694.11999999994</v>
      </c>
      <c r="D50" s="41">
        <f>IF(D18+D29+D42+D51&lt;0,0,D18+D29+D51)</f>
        <v>1643174.2</v>
      </c>
      <c r="E50" s="41">
        <f>IF(E18+E29+E42+E51&lt;0,0,E18+E29+E51)</f>
        <v>1368111.1399999994</v>
      </c>
      <c r="F50" s="41">
        <f>IF(F18+F29+F42+F51&lt;0,0,F18+F29+F51)</f>
        <v>1460936.4500000002</v>
      </c>
      <c r="G50" s="41">
        <f>IF(G18+G29+G42+G51&lt;0,0,G18+G29+G51)</f>
        <v>858784.5899999999</v>
      </c>
      <c r="H50" s="41">
        <f>IF(H18+H29+H42+H51&lt;0,0,H18+H29+H51)</f>
        <v>462861.86</v>
      </c>
      <c r="I50" s="41">
        <f>IF(I18+I29+I42+I51&lt;0,0,I18+I29+I51)</f>
        <v>604010.39</v>
      </c>
      <c r="J50" s="41">
        <f>IF(J18+J29+J42+J51&lt;0,0,J18+J29+J51)</f>
        <v>736209.29</v>
      </c>
      <c r="K50" s="41">
        <f>IF(K18+K29+K42+K51&lt;0,0,K18+K29+K51)</f>
        <v>924871.5199999999</v>
      </c>
      <c r="L50" s="42">
        <f>SUM(B50:K50)</f>
        <v>9269801.129999999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692147.58</v>
      </c>
      <c r="C56" s="41">
        <f aca="true" t="shared" si="12" ref="C56:J56">SUM(C57:C68)</f>
        <v>518694.12</v>
      </c>
      <c r="D56" s="41">
        <f t="shared" si="12"/>
        <v>1643174.2</v>
      </c>
      <c r="E56" s="41">
        <f t="shared" si="12"/>
        <v>1368111.15</v>
      </c>
      <c r="F56" s="41">
        <f t="shared" si="12"/>
        <v>1460936.44</v>
      </c>
      <c r="G56" s="41">
        <f t="shared" si="12"/>
        <v>858784.6</v>
      </c>
      <c r="H56" s="41">
        <f t="shared" si="12"/>
        <v>462861.86</v>
      </c>
      <c r="I56" s="41">
        <f>SUM(I57:I71)</f>
        <v>604010.39</v>
      </c>
      <c r="J56" s="41">
        <f t="shared" si="12"/>
        <v>736209.29</v>
      </c>
      <c r="K56" s="41">
        <f>SUM(K57:K70)</f>
        <v>924871.52</v>
      </c>
      <c r="L56" s="46">
        <f>SUM(B56:K56)</f>
        <v>9269801.15</v>
      </c>
      <c r="M56" s="40"/>
    </row>
    <row r="57" spans="1:13" ht="18.75" customHeight="1">
      <c r="A57" s="47" t="s">
        <v>48</v>
      </c>
      <c r="B57" s="48">
        <v>692147.58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692147.58</v>
      </c>
      <c r="M57" s="40"/>
    </row>
    <row r="58" spans="1:12" ht="18.75" customHeight="1">
      <c r="A58" s="47" t="s">
        <v>58</v>
      </c>
      <c r="B58" s="17">
        <v>0</v>
      </c>
      <c r="C58" s="48">
        <v>453701.75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453701.75</v>
      </c>
    </row>
    <row r="59" spans="1:12" ht="18.75" customHeight="1">
      <c r="A59" s="47" t="s">
        <v>59</v>
      </c>
      <c r="B59" s="17">
        <v>0</v>
      </c>
      <c r="C59" s="48">
        <v>64992.37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64992.37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1643174.2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1643174.2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1368111.15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1368111.15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1460936.44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1460936.44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858784.6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858784.6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462861.86</v>
      </c>
      <c r="I64" s="17">
        <v>0</v>
      </c>
      <c r="J64" s="17">
        <v>0</v>
      </c>
      <c r="K64" s="17">
        <v>0</v>
      </c>
      <c r="L64" s="46">
        <f t="shared" si="13"/>
        <v>462861.86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736209.29</v>
      </c>
      <c r="K66" s="17">
        <v>0</v>
      </c>
      <c r="L66" s="46">
        <f t="shared" si="13"/>
        <v>736209.29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534945.69</v>
      </c>
      <c r="L67" s="46">
        <f t="shared" si="13"/>
        <v>534945.69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389925.83</v>
      </c>
      <c r="L68" s="46">
        <f t="shared" si="13"/>
        <v>389925.83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604010.39</v>
      </c>
      <c r="J71" s="53">
        <v>0</v>
      </c>
      <c r="K71" s="53">
        <v>0</v>
      </c>
      <c r="L71" s="51">
        <f>SUM(B71:K71)</f>
        <v>604010.39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2022-09-16T01:56:09Z</dcterms:modified>
  <cp:category/>
  <cp:version/>
  <cp:contentType/>
  <cp:contentStatus/>
</cp:coreProperties>
</file>