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<sst xmlns="http://schemas.openxmlformats.org/spreadsheetml/2006/main" count="81" uniqueCount="80">
  <si>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</si>
  <si>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</si>
  <si>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</si>
  <si>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</si>
  <si>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</si>
  <si>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</si>
  <si>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</si>
  <si>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</si>
  <si>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</si>
  <si>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</si>
  <si>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</si>
  <si>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</si>
  <si>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</si>
  <si>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</si>
  <si>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</si>
  <si>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</si>
  <si>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</si>
  <si>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</si>
  <si>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</si>
  <si>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</si>
  <si>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</si>
  <si>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</si>
  <si>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</si>
  <si>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</si>
  <si>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</si>
  <si>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</si>
  <si>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</si>
  <si>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</si>
  <si>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</si>
  <si>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</si>
  <si>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</si>
  <si>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</si>
  <si>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</si>
  <si>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</si>
  <si>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</si>
  <si>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</si>
  <si>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</si>
  <si>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</si>
  <si>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</si>
  <si>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</si>
  <si>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</si>
  <si>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</si>
  <si>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</si>
  <si>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</si>
  <si>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</si>
  <si>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</si>
  <si>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</si>
  <si>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</si>
  <si>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</si>
  <si>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</si>
  <si>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</si>
  <si>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</si>
  <si>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</si>
  <si>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</si>
  <si>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</si>
  <si>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</si>
  <si>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</si>
  <si>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</si>
  <si>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</si>
  <si>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</si>
  <si>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</si>
  <si>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</si>
  <si>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</si>
  <si>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</si>
  <si>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</si>
  <si>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</si>
  <si>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</si>
  <si>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</si>
  <si>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</si>
  <si>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</si>
  <si>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</si>
  <si>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</si>
  <si>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</si>
  <si>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07/09/22 - VENCIMENTO 14/09/22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</si>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</sst>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27523</v>
      </c>
      <c r="C7" s="10">
        <f>C8+C11</f>
        <v>30828</v>
      </c>
      <c r="D7" s="10">
        <f aca="true" t="shared" si="0" ref="D7:K7">D8+D11</f>
        <v>109109</v>
      </c>
      <c r="E7" s="10">
        <f t="shared" si="0"/>
        <v>96415</v>
      </c>
      <c r="F7" s="10">
        <f t="shared" si="0"/>
        <v>102356</v>
      </c>
      <c r="G7" s="10">
        <f t="shared" si="0"/>
        <v>42938</v>
      </c>
      <c r="H7" s="10">
        <f t="shared" si="0"/>
        <v>20745</v>
      </c>
      <c r="I7" s="10">
        <f t="shared" si="0"/>
        <v>44550</v>
      </c>
      <c r="J7" s="10">
        <f t="shared" si="0"/>
        <v>27809</v>
      </c>
      <c r="K7" s="10">
        <f t="shared" si="0"/>
        <v>77498</v>
      </c>
      <c r="L7" s="10">
        <f>SUM(B7:K7)</f>
        <v>579771</v>
      </c>
      <c r="M7" s="11"/>
    </row>
    <row r="8" spans="1:13" ht="17.25" customHeight="1">
      <c r="A8" s="12" t="s">
        <v>18</v>
      </c>
      <c r="B8" s="13">
        <f>B9+B10</f>
        <v>2313</v>
      </c>
      <c r="C8" s="13">
        <f aca="true" t="shared" si="1" ref="C8:K8">C9+C10</f>
        <v>2095</v>
      </c>
      <c r="D8" s="13">
        <f t="shared" si="1"/>
        <v>8312</v>
      </c>
      <c r="E8" s="13">
        <f t="shared" si="1"/>
        <v>6267</v>
      </c>
      <c r="F8" s="13">
        <f t="shared" si="1"/>
        <v>6381</v>
      </c>
      <c r="G8" s="13">
        <f t="shared" si="1"/>
        <v>3819</v>
      </c>
      <c r="H8" s="13">
        <f t="shared" si="1"/>
        <v>1521</v>
      </c>
      <c r="I8" s="13">
        <f t="shared" si="1"/>
        <v>2260</v>
      </c>
      <c r="J8" s="13">
        <f t="shared" si="1"/>
        <v>1818</v>
      </c>
      <c r="K8" s="13">
        <f t="shared" si="1"/>
        <v>4985</v>
      </c>
      <c r="L8" s="13">
        <f>SUM(B8:K8)</f>
        <v>39771</v>
      </c>
      <c r="M8"/>
    </row>
    <row r="9" spans="1:13" ht="17.25" customHeight="1">
      <c r="A9" s="14" t="s">
        <v>19</v>
      </c>
      <c r="B9" s="15">
        <v>2312</v>
      </c>
      <c r="C9" s="15">
        <v>2095</v>
      </c>
      <c r="D9" s="15">
        <v>8312</v>
      </c>
      <c r="E9" s="15">
        <v>6267</v>
      </c>
      <c r="F9" s="15">
        <v>6381</v>
      </c>
      <c r="G9" s="15">
        <v>3819</v>
      </c>
      <c r="H9" s="15">
        <v>1472</v>
      </c>
      <c r="I9" s="15">
        <v>2260</v>
      </c>
      <c r="J9" s="15">
        <v>1818</v>
      </c>
      <c r="K9" s="15">
        <v>4985</v>
      </c>
      <c r="L9" s="13">
        <f>SUM(B9:K9)</f>
        <v>39721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49</v>
      </c>
      <c r="I10" s="15">
        <v>0</v>
      </c>
      <c r="J10" s="15">
        <v>0</v>
      </c>
      <c r="K10" s="15">
        <v>0</v>
      </c>
      <c r="L10" s="13">
        <f>SUM(B10:K10)</f>
        <v>50</v>
      </c>
      <c r="M10"/>
    </row>
    <row r="11" spans="1:13" ht="17.25" customHeight="1">
      <c r="A11" s="12" t="s">
        <v>21</v>
      </c>
      <c r="B11" s="15">
        <v>25210</v>
      </c>
      <c r="C11" s="15">
        <v>28733</v>
      </c>
      <c r="D11" s="15">
        <v>100797</v>
      </c>
      <c r="E11" s="15">
        <v>90148</v>
      </c>
      <c r="F11" s="15">
        <v>95975</v>
      </c>
      <c r="G11" s="15">
        <v>39119</v>
      </c>
      <c r="H11" s="15">
        <v>19224</v>
      </c>
      <c r="I11" s="15">
        <v>42290</v>
      </c>
      <c r="J11" s="15">
        <v>25991</v>
      </c>
      <c r="K11" s="15">
        <v>72513</v>
      </c>
      <c r="L11" s="13">
        <f>SUM(B11:K11)</f>
        <v>540000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1.251801667809346</v>
      </c>
      <c r="C16" s="22">
        <v>1.183504626514471</v>
      </c>
      <c r="D16" s="22">
        <v>1.050996898721499</v>
      </c>
      <c r="E16" s="22">
        <v>1.100846710767835</v>
      </c>
      <c r="F16" s="22">
        <v>1.22606032300034</v>
      </c>
      <c r="G16" s="22">
        <v>1.151535994057763</v>
      </c>
      <c r="H16" s="22">
        <v>1.118345592647664</v>
      </c>
      <c r="I16" s="22">
        <v>1.18410176982461</v>
      </c>
      <c r="J16" s="22">
        <v>1.311511641702872</v>
      </c>
      <c r="K16" s="22">
        <v>1.11163561587888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250393.48000000004</v>
      </c>
      <c r="C18" s="25">
        <f aca="true" t="shared" si="2" ref="C18:K18">SUM(C19:C26)</f>
        <v>159737.36000000002</v>
      </c>
      <c r="D18" s="25">
        <f t="shared" si="2"/>
        <v>604128.36</v>
      </c>
      <c r="E18" s="25">
        <f t="shared" si="2"/>
        <v>559470.2</v>
      </c>
      <c r="F18" s="25">
        <f t="shared" si="2"/>
        <v>588907.2000000001</v>
      </c>
      <c r="G18" s="25">
        <f t="shared" si="2"/>
        <v>257849.25000000003</v>
      </c>
      <c r="H18" s="25">
        <f t="shared" si="2"/>
        <v>135672.42</v>
      </c>
      <c r="I18" s="25">
        <f t="shared" si="2"/>
        <v>242277.63</v>
      </c>
      <c r="J18" s="25">
        <f t="shared" si="2"/>
        <v>186961.86</v>
      </c>
      <c r="K18" s="25">
        <f t="shared" si="2"/>
        <v>353334.39</v>
      </c>
      <c r="L18" s="25">
        <f>SUM(B18:K18)</f>
        <v>3338732.15</v>
      </c>
      <c r="M18"/>
    </row>
    <row r="19" spans="1:13" ht="17.25" customHeight="1">
      <c r="A19" s="26" t="s">
        <v>24</v>
      </c>
      <c r="B19" s="61">
        <f>ROUND((B13+B14)*B7,2)</f>
        <v>197037.16</v>
      </c>
      <c r="C19" s="61">
        <f aca="true" t="shared" si="3" ref="C19:K19">ROUND((C13+C14)*C7,2)</f>
        <v>126505.78</v>
      </c>
      <c r="D19" s="61">
        <f t="shared" si="3"/>
        <v>532888.36</v>
      </c>
      <c r="E19" s="61">
        <f t="shared" si="3"/>
        <v>476984.29</v>
      </c>
      <c r="F19" s="61">
        <f t="shared" si="3"/>
        <v>447418.55</v>
      </c>
      <c r="G19" s="61">
        <f t="shared" si="3"/>
        <v>206377.2</v>
      </c>
      <c r="H19" s="61">
        <f t="shared" si="3"/>
        <v>109832.33</v>
      </c>
      <c r="I19" s="61">
        <f t="shared" si="3"/>
        <v>195556.68</v>
      </c>
      <c r="J19" s="61">
        <f t="shared" si="3"/>
        <v>131467.05</v>
      </c>
      <c r="K19" s="61">
        <f t="shared" si="3"/>
        <v>299181.03</v>
      </c>
      <c r="L19" s="33">
        <f>SUM(B19:K19)</f>
        <v>2723248.4299999997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49614.29</v>
      </c>
      <c r="C20" s="33">
        <f t="shared" si="4"/>
        <v>23214.4</v>
      </c>
      <c r="D20" s="33">
        <f t="shared" si="4"/>
        <v>27175.65</v>
      </c>
      <c r="E20" s="33">
        <f t="shared" si="4"/>
        <v>48102.3</v>
      </c>
      <c r="F20" s="33">
        <f t="shared" si="4"/>
        <v>101143.58</v>
      </c>
      <c r="G20" s="33">
        <f t="shared" si="4"/>
        <v>31273.57</v>
      </c>
      <c r="H20" s="33">
        <f t="shared" si="4"/>
        <v>12998.17</v>
      </c>
      <c r="I20" s="33">
        <f t="shared" si="4"/>
        <v>36002.33</v>
      </c>
      <c r="J20" s="33">
        <f t="shared" si="4"/>
        <v>40953.52</v>
      </c>
      <c r="K20" s="33">
        <f t="shared" si="4"/>
        <v>33399.26</v>
      </c>
      <c r="L20" s="33">
        <f aca="true" t="shared" si="5" ref="L19:L26">SUM(B20:K20)</f>
        <v>403877.07000000007</v>
      </c>
      <c r="M20"/>
    </row>
    <row r="21" spans="1:13" ht="17.25" customHeight="1">
      <c r="A21" s="27" t="s">
        <v>26</v>
      </c>
      <c r="B21" s="33">
        <v>960.17</v>
      </c>
      <c r="C21" s="33">
        <v>7544.17</v>
      </c>
      <c r="D21" s="33">
        <v>38054.21</v>
      </c>
      <c r="E21" s="33">
        <v>28742.44</v>
      </c>
      <c r="F21" s="33">
        <v>36350.52</v>
      </c>
      <c r="G21" s="33">
        <v>19125.06</v>
      </c>
      <c r="H21" s="33">
        <v>10461.19</v>
      </c>
      <c r="I21" s="33">
        <v>8011.68</v>
      </c>
      <c r="J21" s="33">
        <v>10081.75</v>
      </c>
      <c r="K21" s="33">
        <v>15774.17</v>
      </c>
      <c r="L21" s="33">
        <f t="shared" si="5"/>
        <v>175105.36000000002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524.95</v>
      </c>
      <c r="C24" s="33">
        <v>333.81</v>
      </c>
      <c r="D24" s="33">
        <v>1267.96</v>
      </c>
      <c r="E24" s="33">
        <v>1173.73</v>
      </c>
      <c r="F24" s="33">
        <v>1235.65</v>
      </c>
      <c r="G24" s="33">
        <v>541.1</v>
      </c>
      <c r="H24" s="33">
        <v>285.36</v>
      </c>
      <c r="I24" s="33">
        <v>508.8</v>
      </c>
      <c r="J24" s="33">
        <v>393.04</v>
      </c>
      <c r="K24" s="33">
        <v>740.31</v>
      </c>
      <c r="L24" s="33">
        <f t="shared" si="5"/>
        <v>7004.710000000001</v>
      </c>
      <c r="M24"/>
    </row>
    <row r="25" spans="1:13" ht="17.25" customHeight="1">
      <c r="A25" s="27" t="s">
        <v>77</v>
      </c>
      <c r="B25" s="33">
        <v>324.62</v>
      </c>
      <c r="C25" s="33">
        <v>244.63</v>
      </c>
      <c r="D25" s="33">
        <v>796.5</v>
      </c>
      <c r="E25" s="33">
        <v>609.14</v>
      </c>
      <c r="F25" s="33">
        <v>664.41</v>
      </c>
      <c r="G25" s="33">
        <v>370.75</v>
      </c>
      <c r="H25" s="33">
        <v>210.23</v>
      </c>
      <c r="I25" s="33">
        <v>280.31</v>
      </c>
      <c r="J25" s="33">
        <v>337.71</v>
      </c>
      <c r="K25" s="33">
        <v>455.51</v>
      </c>
      <c r="L25" s="33">
        <f t="shared" si="5"/>
        <v>4293.8099999999995</v>
      </c>
      <c r="M25"/>
    </row>
    <row r="26" spans="1:13" ht="17.25" customHeight="1">
      <c r="A26" s="27" t="s">
        <v>78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-116147.44</v>
      </c>
      <c r="C29" s="33">
        <f t="shared" si="6"/>
        <v>-11074.22</v>
      </c>
      <c r="D29" s="33">
        <f t="shared" si="6"/>
        <v>-43623.43</v>
      </c>
      <c r="E29" s="33">
        <f t="shared" si="6"/>
        <v>-399804.11</v>
      </c>
      <c r="F29" s="33">
        <f t="shared" si="6"/>
        <v>-34947.4</v>
      </c>
      <c r="G29" s="33">
        <f t="shared" si="6"/>
        <v>-19812.469999999998</v>
      </c>
      <c r="H29" s="33">
        <f t="shared" si="6"/>
        <v>-14585.89</v>
      </c>
      <c r="I29" s="33">
        <f t="shared" si="6"/>
        <v>-12773.24</v>
      </c>
      <c r="J29" s="33">
        <f t="shared" si="6"/>
        <v>-10184.75</v>
      </c>
      <c r="K29" s="33">
        <f t="shared" si="6"/>
        <v>-26050.61</v>
      </c>
      <c r="L29" s="33">
        <f aca="true" t="shared" si="7" ref="L29:L36">SUM(B29:K29)</f>
        <v>-689003.5599999999</v>
      </c>
      <c r="M29"/>
    </row>
    <row r="30" spans="1:13" ht="18.75" customHeight="1">
      <c r="A30" s="27" t="s">
        <v>30</v>
      </c>
      <c r="B30" s="33">
        <f>B31+B32+B33+B34</f>
        <v>-10172.8</v>
      </c>
      <c r="C30" s="33">
        <f aca="true" t="shared" si="8" ref="C30:K30">C31+C32+C33+C34</f>
        <v>-9218</v>
      </c>
      <c r="D30" s="33">
        <f t="shared" si="8"/>
        <v>-36572.8</v>
      </c>
      <c r="E30" s="33">
        <f t="shared" si="8"/>
        <v>-27574.8</v>
      </c>
      <c r="F30" s="33">
        <f t="shared" si="8"/>
        <v>-28076.4</v>
      </c>
      <c r="G30" s="33">
        <f t="shared" si="8"/>
        <v>-16803.6</v>
      </c>
      <c r="H30" s="33">
        <f t="shared" si="8"/>
        <v>-6476.8</v>
      </c>
      <c r="I30" s="33">
        <f t="shared" si="8"/>
        <v>-9944</v>
      </c>
      <c r="J30" s="33">
        <f t="shared" si="8"/>
        <v>-7999.2</v>
      </c>
      <c r="K30" s="33">
        <f t="shared" si="8"/>
        <v>-21934</v>
      </c>
      <c r="L30" s="33">
        <f t="shared" si="7"/>
        <v>-174772.40000000002</v>
      </c>
      <c r="M30"/>
    </row>
    <row r="31" spans="1:13" s="36" customFormat="1" ht="18.75" customHeight="1">
      <c r="A31" s="34" t="s">
        <v>55</v>
      </c>
      <c r="B31" s="33">
        <f>-ROUND((B9)*$E$3,2)</f>
        <v>-10172.8</v>
      </c>
      <c r="C31" s="33">
        <f aca="true" t="shared" si="9" ref="C31:K31">-ROUND((C9)*$E$3,2)</f>
        <v>-9218</v>
      </c>
      <c r="D31" s="33">
        <f t="shared" si="9"/>
        <v>-36572.8</v>
      </c>
      <c r="E31" s="33">
        <f t="shared" si="9"/>
        <v>-27574.8</v>
      </c>
      <c r="F31" s="33">
        <f t="shared" si="9"/>
        <v>-28076.4</v>
      </c>
      <c r="G31" s="33">
        <f t="shared" si="9"/>
        <v>-16803.6</v>
      </c>
      <c r="H31" s="33">
        <f t="shared" si="9"/>
        <v>-6476.8</v>
      </c>
      <c r="I31" s="33">
        <f t="shared" si="9"/>
        <v>-9944</v>
      </c>
      <c r="J31" s="33">
        <f t="shared" si="9"/>
        <v>-7999.2</v>
      </c>
      <c r="K31" s="33">
        <f t="shared" si="9"/>
        <v>-21934</v>
      </c>
      <c r="L31" s="33">
        <f t="shared" si="7"/>
        <v>-174772.40000000002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-105974.64</v>
      </c>
      <c r="C35" s="38">
        <f aca="true" t="shared" si="10" ref="C35:K35">SUM(C36:C47)</f>
        <v>-1856.22</v>
      </c>
      <c r="D35" s="38">
        <f t="shared" si="10"/>
        <v>-7050.63</v>
      </c>
      <c r="E35" s="38">
        <f t="shared" si="10"/>
        <v>-372229.31</v>
      </c>
      <c r="F35" s="38">
        <f t="shared" si="10"/>
        <v>-6871</v>
      </c>
      <c r="G35" s="38">
        <f t="shared" si="10"/>
        <v>-3008.87</v>
      </c>
      <c r="H35" s="38">
        <f t="shared" si="10"/>
        <v>-8109.09</v>
      </c>
      <c r="I35" s="38">
        <f t="shared" si="10"/>
        <v>-2829.24</v>
      </c>
      <c r="J35" s="38">
        <f t="shared" si="10"/>
        <v>-2185.55</v>
      </c>
      <c r="K35" s="38">
        <f t="shared" si="10"/>
        <v>-4116.61</v>
      </c>
      <c r="L35" s="33">
        <f t="shared" si="7"/>
        <v>-514231.16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-6522.32</v>
      </c>
      <c r="I37" s="17">
        <v>0</v>
      </c>
      <c r="J37" s="28">
        <v>0</v>
      </c>
      <c r="K37" s="17">
        <v>0</v>
      </c>
      <c r="L37" s="33">
        <f>SUM(B37:K37)</f>
        <v>-37227.58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-360000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-360000</v>
      </c>
    </row>
    <row r="46" spans="1:12" ht="18.75" customHeight="1">
      <c r="A46" s="37" t="s">
        <v>72</v>
      </c>
      <c r="B46" s="17">
        <v>-2919.05</v>
      </c>
      <c r="C46" s="17">
        <v>-1856.22</v>
      </c>
      <c r="D46" s="17">
        <v>-7050.63</v>
      </c>
      <c r="E46" s="17">
        <v>-6526.7</v>
      </c>
      <c r="F46" s="17">
        <v>-6871</v>
      </c>
      <c r="G46" s="17">
        <v>-3008.87</v>
      </c>
      <c r="H46" s="17">
        <v>-1586.77</v>
      </c>
      <c r="I46" s="17">
        <v>-2829.24</v>
      </c>
      <c r="J46" s="17">
        <v>-2185.55</v>
      </c>
      <c r="K46" s="17">
        <v>-4116.61</v>
      </c>
      <c r="L46" s="30">
        <f t="shared" si="11"/>
        <v>-38950.64000000001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134246.04000000004</v>
      </c>
      <c r="C50" s="41">
        <f>IF(C18+C29+C42+C51&lt;0,0,C18+C29+C51)</f>
        <v>148663.14</v>
      </c>
      <c r="D50" s="41">
        <f>IF(D18+D29+D42+D51&lt;0,0,D18+D29+D51)</f>
        <v>560504.9299999999</v>
      </c>
      <c r="E50" s="41">
        <f>IF(E18+E29+E42+E51&lt;0,0,E18+E29+E51)</f>
        <v>159666.08999999997</v>
      </c>
      <c r="F50" s="41">
        <f>IF(F18+F29+F42+F51&lt;0,0,F18+F29+F51)</f>
        <v>553959.8</v>
      </c>
      <c r="G50" s="41">
        <f>IF(G18+G29+G42+G51&lt;0,0,G18+G29+G51)</f>
        <v>238036.78000000003</v>
      </c>
      <c r="H50" s="41">
        <f>IF(H18+H29+H42+H51&lt;0,0,H18+H29+H51)</f>
        <v>121086.53000000001</v>
      </c>
      <c r="I50" s="41">
        <f>IF(I18+I29+I42+I51&lt;0,0,I18+I29+I51)</f>
        <v>229504.39</v>
      </c>
      <c r="J50" s="41">
        <f>IF(J18+J29+J42+J51&lt;0,0,J18+J29+J51)</f>
        <v>176777.11</v>
      </c>
      <c r="K50" s="41">
        <f>IF(K18+K29+K42+K51&lt;0,0,K18+K29+K51)</f>
        <v>327283.78</v>
      </c>
      <c r="L50" s="42">
        <f>SUM(B50:K50)</f>
        <v>2649728.59</v>
      </c>
      <c r="M50" s="54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134246.03</v>
      </c>
      <c r="C56" s="41">
        <f aca="true" t="shared" si="12" ref="C56:J56">SUM(C57:C68)</f>
        <v>148663.13</v>
      </c>
      <c r="D56" s="41">
        <f t="shared" si="12"/>
        <v>560504.93</v>
      </c>
      <c r="E56" s="41">
        <f t="shared" si="12"/>
        <v>159666.09</v>
      </c>
      <c r="F56" s="41">
        <f t="shared" si="12"/>
        <v>553959.8</v>
      </c>
      <c r="G56" s="41">
        <f t="shared" si="12"/>
        <v>238036.79</v>
      </c>
      <c r="H56" s="41">
        <f t="shared" si="12"/>
        <v>121086.53</v>
      </c>
      <c r="I56" s="41">
        <f>SUM(I57:I71)</f>
        <v>229504.39</v>
      </c>
      <c r="J56" s="41">
        <f t="shared" si="12"/>
        <v>176777.11</v>
      </c>
      <c r="K56" s="41">
        <f>SUM(K57:K70)</f>
        <v>327283.78</v>
      </c>
      <c r="L56" s="46">
        <f>SUM(B56:K56)</f>
        <v>2649728.58</v>
      </c>
      <c r="M56" s="40"/>
    </row>
    <row r="57" spans="1:13" ht="18.75" customHeight="1">
      <c r="A57" s="47" t="s">
        <v>48</v>
      </c>
      <c r="B57" s="48">
        <v>134246.03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134246.03</v>
      </c>
      <c r="M57" s="40"/>
    </row>
    <row r="58" spans="1:12" ht="18.75" customHeight="1">
      <c r="A58" s="47" t="s">
        <v>58</v>
      </c>
      <c r="B58" s="17">
        <v>0</v>
      </c>
      <c r="C58" s="48">
        <v>129782.91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129782.91</v>
      </c>
    </row>
    <row r="59" spans="1:12" ht="18.75" customHeight="1">
      <c r="A59" s="47" t="s">
        <v>59</v>
      </c>
      <c r="B59" s="17">
        <v>0</v>
      </c>
      <c r="C59" s="48">
        <v>18880.22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18880.22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560504.93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560504.93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159666.09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159666.09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553959.8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553959.8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238036.79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238036.79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121086.53</v>
      </c>
      <c r="I64" s="17">
        <v>0</v>
      </c>
      <c r="J64" s="17">
        <v>0</v>
      </c>
      <c r="K64" s="17">
        <v>0</v>
      </c>
      <c r="L64" s="46">
        <f t="shared" si="13"/>
        <v>121086.53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176777.11</v>
      </c>
      <c r="K66" s="17">
        <v>0</v>
      </c>
      <c r="L66" s="46">
        <f t="shared" si="13"/>
        <v>176777.11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165834.69</v>
      </c>
      <c r="L67" s="46">
        <f t="shared" si="13"/>
        <v>165834.69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161449.09</v>
      </c>
      <c r="L68" s="46">
        <f t="shared" si="13"/>
        <v>161449.09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3">
        <v>0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1">
        <v>229504.39</v>
      </c>
      <c r="J71" s="53">
        <v>0</v>
      </c>
      <c r="K71" s="53">
        <v>0</v>
      </c>
      <c r="L71" s="51">
        <f>SUM(B71:K71)</f>
        <v>229504.39</v>
      </c>
    </row>
    <row r="72" spans="1:12" ht="18" customHeight="1">
      <c r="A72" s="52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2022-09-13T19:03:02Z</dcterms:modified>
  <cp:category/>
  <cp:version/>
  <cp:contentType/>
  <cp:contentStatus/>
</cp:coreProperties>
</file>