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<sst xmlns="http://schemas.openxmlformats.org/spreadsheetml/2006/main" count="81" uniqueCount="80">
  <si>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</si>
  <si>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</si>
  <si>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</si>
  <si>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</si>
  <si>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</si>
  <si>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</si>
  <si>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</si>
  <si>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</si>
  <si>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</si>
  <si>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</si>
  <si>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</si>
  <si>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</si>
  <si>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</si>
  <si>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</si>
  <si>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</si>
  <si>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</si>
  <si>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</si>
  <si>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</si>
  <si>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</si>
  <si>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</si>
  <si>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</si>
  <si>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</si>
  <si>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</si>
  <si>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</si>
  <si>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</si>
  <si>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</si>
  <si>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</si>
  <si>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</si>
  <si>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</si>
  <si>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</si>
  <si>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</si>
  <si>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</si>
  <si>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</si>
  <si>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</si>
  <si>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</si>
  <si>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</si>
  <si>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</si>
  <si>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</si>
  <si>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</si>
  <si>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</si>
  <si>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</si>
  <si>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</si>
  <si>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</si>
  <si>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</si>
  <si>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</si>
  <si>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</si>
  <si>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</si>
  <si>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</si>
  <si>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</si>
  <si>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</si>
  <si>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</si>
  <si>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</si>
  <si>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</si>
  <si>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</si>
  <si>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</si>
  <si>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</si>
  <si>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</si>
  <si>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</si>
  <si>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</si>
  <si>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</si>
  <si>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</si>
  <si>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</si>
  <si>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</si>
  <si>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</si>
  <si>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</si>
  <si>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</si>
  <si>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</si>
  <si>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</si>
  <si>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</si>
  <si>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</si>
  <si>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</si>
  <si>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</si>
  <si>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</si>
  <si>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06/09/22 - VENCIMENTO 14/09/22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</si>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</sst>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92620</v>
      </c>
      <c r="C7" s="10">
        <f>C8+C11</f>
        <v>110019</v>
      </c>
      <c r="D7" s="10">
        <f aca="true" t="shared" si="0" ref="D7:K7">D8+D11</f>
        <v>325002</v>
      </c>
      <c r="E7" s="10">
        <f t="shared" si="0"/>
        <v>260280</v>
      </c>
      <c r="F7" s="10">
        <f t="shared" si="0"/>
        <v>273275</v>
      </c>
      <c r="G7" s="10">
        <f t="shared" si="0"/>
        <v>151161</v>
      </c>
      <c r="H7" s="10">
        <f t="shared" si="0"/>
        <v>80200</v>
      </c>
      <c r="I7" s="10">
        <f t="shared" si="0"/>
        <v>117692</v>
      </c>
      <c r="J7" s="10">
        <f t="shared" si="0"/>
        <v>120078</v>
      </c>
      <c r="K7" s="10">
        <f t="shared" si="0"/>
        <v>217749</v>
      </c>
      <c r="L7" s="10">
        <f>SUM(B7:K7)</f>
        <v>1748076</v>
      </c>
      <c r="M7" s="11"/>
    </row>
    <row r="8" spans="1:13" ht="17.25" customHeight="1">
      <c r="A8" s="12" t="s">
        <v>18</v>
      </c>
      <c r="B8" s="13">
        <f>B9+B10</f>
        <v>6149</v>
      </c>
      <c r="C8" s="13">
        <f aca="true" t="shared" si="1" ref="C8:K8">C9+C10</f>
        <v>6439</v>
      </c>
      <c r="D8" s="13">
        <f t="shared" si="1"/>
        <v>20248</v>
      </c>
      <c r="E8" s="13">
        <f t="shared" si="1"/>
        <v>13737</v>
      </c>
      <c r="F8" s="13">
        <f t="shared" si="1"/>
        <v>13465</v>
      </c>
      <c r="G8" s="13">
        <f t="shared" si="1"/>
        <v>10018</v>
      </c>
      <c r="H8" s="13">
        <f t="shared" si="1"/>
        <v>4805</v>
      </c>
      <c r="I8" s="13">
        <f t="shared" si="1"/>
        <v>5328</v>
      </c>
      <c r="J8" s="13">
        <f t="shared" si="1"/>
        <v>7376</v>
      </c>
      <c r="K8" s="13">
        <f t="shared" si="1"/>
        <v>12023</v>
      </c>
      <c r="L8" s="13">
        <f>SUM(B8:K8)</f>
        <v>99588</v>
      </c>
      <c r="M8"/>
    </row>
    <row r="9" spans="1:13" ht="17.25" customHeight="1">
      <c r="A9" s="14" t="s">
        <v>19</v>
      </c>
      <c r="B9" s="15">
        <v>6149</v>
      </c>
      <c r="C9" s="15">
        <v>6439</v>
      </c>
      <c r="D9" s="15">
        <v>20248</v>
      </c>
      <c r="E9" s="15">
        <v>13737</v>
      </c>
      <c r="F9" s="15">
        <v>13465</v>
      </c>
      <c r="G9" s="15">
        <v>10018</v>
      </c>
      <c r="H9" s="15">
        <v>4751</v>
      </c>
      <c r="I9" s="15">
        <v>5328</v>
      </c>
      <c r="J9" s="15">
        <v>7376</v>
      </c>
      <c r="K9" s="15">
        <v>12023</v>
      </c>
      <c r="L9" s="13">
        <f>SUM(B9:K9)</f>
        <v>99534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54</v>
      </c>
      <c r="I10" s="15">
        <v>0</v>
      </c>
      <c r="J10" s="15">
        <v>0</v>
      </c>
      <c r="K10" s="15">
        <v>0</v>
      </c>
      <c r="L10" s="13">
        <f>SUM(B10:K10)</f>
        <v>54</v>
      </c>
      <c r="M10"/>
    </row>
    <row r="11" spans="1:13" ht="17.25" customHeight="1">
      <c r="A11" s="12" t="s">
        <v>21</v>
      </c>
      <c r="B11" s="15">
        <v>86471</v>
      </c>
      <c r="C11" s="15">
        <v>103580</v>
      </c>
      <c r="D11" s="15">
        <v>304754</v>
      </c>
      <c r="E11" s="15">
        <v>246543</v>
      </c>
      <c r="F11" s="15">
        <v>259810</v>
      </c>
      <c r="G11" s="15">
        <v>141143</v>
      </c>
      <c r="H11" s="15">
        <v>75395</v>
      </c>
      <c r="I11" s="15">
        <v>112364</v>
      </c>
      <c r="J11" s="15">
        <v>112702</v>
      </c>
      <c r="K11" s="15">
        <v>205726</v>
      </c>
      <c r="L11" s="13">
        <f>SUM(B11:K11)</f>
        <v>1648488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1.234910927674403</v>
      </c>
      <c r="C16" s="22">
        <v>1.18777223161881</v>
      </c>
      <c r="D16" s="22">
        <v>1.06211159487335</v>
      </c>
      <c r="E16" s="22">
        <v>1.083234473540075</v>
      </c>
      <c r="F16" s="22">
        <v>1.220813299020594</v>
      </c>
      <c r="G16" s="22">
        <v>1.199243097165723</v>
      </c>
      <c r="H16" s="22">
        <v>1.108449637935175</v>
      </c>
      <c r="I16" s="22">
        <v>1.204428600535064</v>
      </c>
      <c r="J16" s="22">
        <v>1.317895121503587</v>
      </c>
      <c r="K16" s="22">
        <v>1.133289577069128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825171.3299999998</v>
      </c>
      <c r="C18" s="25">
        <f aca="true" t="shared" si="2" ref="C18:K18">SUM(C19:C26)</f>
        <v>550469.26</v>
      </c>
      <c r="D18" s="25">
        <f t="shared" si="2"/>
        <v>1744396.37</v>
      </c>
      <c r="E18" s="25">
        <f t="shared" si="2"/>
        <v>1434286.6799999997</v>
      </c>
      <c r="F18" s="25">
        <f t="shared" si="2"/>
        <v>1521829.7299999997</v>
      </c>
      <c r="G18" s="25">
        <f t="shared" si="2"/>
        <v>907267.91</v>
      </c>
      <c r="H18" s="25">
        <f t="shared" si="2"/>
        <v>491838.81000000006</v>
      </c>
      <c r="I18" s="25">
        <f t="shared" si="2"/>
        <v>638038.69</v>
      </c>
      <c r="J18" s="25">
        <f t="shared" si="2"/>
        <v>772239.17</v>
      </c>
      <c r="K18" s="25">
        <f t="shared" si="2"/>
        <v>981967.71</v>
      </c>
      <c r="L18" s="25">
        <f>SUM(B18:K18)</f>
        <v>9867505.66</v>
      </c>
      <c r="M18"/>
    </row>
    <row r="19" spans="1:13" ht="17.25" customHeight="1">
      <c r="A19" s="26" t="s">
        <v>24</v>
      </c>
      <c r="B19" s="61">
        <f>ROUND((B13+B14)*B7,2)</f>
        <v>663066.58</v>
      </c>
      <c r="C19" s="61">
        <f aca="true" t="shared" si="3" ref="C19:K19">ROUND((C13+C14)*C7,2)</f>
        <v>451473.97</v>
      </c>
      <c r="D19" s="61">
        <f t="shared" si="3"/>
        <v>1587309.77</v>
      </c>
      <c r="E19" s="61">
        <f t="shared" si="3"/>
        <v>1287657.22</v>
      </c>
      <c r="F19" s="61">
        <f t="shared" si="3"/>
        <v>1194539.68</v>
      </c>
      <c r="G19" s="61">
        <f t="shared" si="3"/>
        <v>726540.23</v>
      </c>
      <c r="H19" s="61">
        <f t="shared" si="3"/>
        <v>424610.88</v>
      </c>
      <c r="I19" s="61">
        <f t="shared" si="3"/>
        <v>516620.8</v>
      </c>
      <c r="J19" s="61">
        <f t="shared" si="3"/>
        <v>567668.75</v>
      </c>
      <c r="K19" s="61">
        <f t="shared" si="3"/>
        <v>840620.01</v>
      </c>
      <c r="L19" s="33">
        <f>SUM(B19:K19)</f>
        <v>8260107.889999999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155761.59</v>
      </c>
      <c r="C20" s="33">
        <f t="shared" si="4"/>
        <v>84774.27</v>
      </c>
      <c r="D20" s="33">
        <f t="shared" si="4"/>
        <v>98590.34</v>
      </c>
      <c r="E20" s="33">
        <f t="shared" si="4"/>
        <v>107177.47</v>
      </c>
      <c r="F20" s="33">
        <f t="shared" si="4"/>
        <v>263770.25</v>
      </c>
      <c r="G20" s="33">
        <f t="shared" si="4"/>
        <v>144758.13</v>
      </c>
      <c r="H20" s="33">
        <f t="shared" si="4"/>
        <v>46048.9</v>
      </c>
      <c r="I20" s="33">
        <f t="shared" si="4"/>
        <v>105612.07</v>
      </c>
      <c r="J20" s="33">
        <f t="shared" si="4"/>
        <v>180459.13</v>
      </c>
      <c r="K20" s="33">
        <f t="shared" si="4"/>
        <v>112045.89</v>
      </c>
      <c r="L20" s="33">
        <f aca="true" t="shared" si="5" ref="L19:L26">SUM(B20:K20)</f>
        <v>1298998.0399999998</v>
      </c>
      <c r="M20"/>
    </row>
    <row r="21" spans="1:13" ht="17.25" customHeight="1">
      <c r="A21" s="27" t="s">
        <v>26</v>
      </c>
      <c r="B21" s="33">
        <v>3453.62</v>
      </c>
      <c r="C21" s="33">
        <v>11659.17</v>
      </c>
      <c r="D21" s="33">
        <v>52418.82</v>
      </c>
      <c r="E21" s="33">
        <v>33886.19</v>
      </c>
      <c r="F21" s="33">
        <v>59595.24</v>
      </c>
      <c r="G21" s="33">
        <v>34742.68</v>
      </c>
      <c r="H21" s="33">
        <v>18706.77</v>
      </c>
      <c r="I21" s="33">
        <v>13117.73</v>
      </c>
      <c r="J21" s="33">
        <v>19452.54</v>
      </c>
      <c r="K21" s="33">
        <v>24311.11</v>
      </c>
      <c r="L21" s="33">
        <f t="shared" si="5"/>
        <v>271343.87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632.63</v>
      </c>
      <c r="C24" s="33">
        <v>422.65</v>
      </c>
      <c r="D24" s="33">
        <v>1335.26</v>
      </c>
      <c r="E24" s="33">
        <v>1098.36</v>
      </c>
      <c r="F24" s="33">
        <v>1165.66</v>
      </c>
      <c r="G24" s="33">
        <v>694.55</v>
      </c>
      <c r="H24" s="33">
        <v>376.89</v>
      </c>
      <c r="I24" s="33">
        <v>489.95</v>
      </c>
      <c r="J24" s="33">
        <v>592.25</v>
      </c>
      <c r="K24" s="33">
        <v>751.08</v>
      </c>
      <c r="L24" s="33">
        <f t="shared" si="5"/>
        <v>7559.28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4293.8099999999995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-133629.02</v>
      </c>
      <c r="C29" s="33">
        <f t="shared" si="6"/>
        <v>-30681.809999999998</v>
      </c>
      <c r="D29" s="33">
        <f t="shared" si="6"/>
        <v>-96516.06999999999</v>
      </c>
      <c r="E29" s="33">
        <f t="shared" si="6"/>
        <v>-72252.9700000001</v>
      </c>
      <c r="F29" s="33">
        <f t="shared" si="6"/>
        <v>-65727.79</v>
      </c>
      <c r="G29" s="33">
        <f t="shared" si="6"/>
        <v>-47941.329999999994</v>
      </c>
      <c r="H29" s="33">
        <f t="shared" si="6"/>
        <v>-29522.45</v>
      </c>
      <c r="I29" s="33">
        <f t="shared" si="6"/>
        <v>2053982.98</v>
      </c>
      <c r="J29" s="33">
        <f t="shared" si="6"/>
        <v>-35747.69</v>
      </c>
      <c r="K29" s="33">
        <f t="shared" si="6"/>
        <v>-57077.689999999995</v>
      </c>
      <c r="L29" s="33">
        <f aca="true" t="shared" si="7" ref="L29:L36">SUM(B29:K29)</f>
        <v>1484886.1600000001</v>
      </c>
      <c r="M29"/>
    </row>
    <row r="30" spans="1:13" ht="18.75" customHeight="1">
      <c r="A30" s="27" t="s">
        <v>30</v>
      </c>
      <c r="B30" s="33">
        <f>B31+B32+B33+B34</f>
        <v>-27055.6</v>
      </c>
      <c r="C30" s="33">
        <f aca="true" t="shared" si="8" ref="C30:K30">C31+C32+C33+C34</f>
        <v>-28331.6</v>
      </c>
      <c r="D30" s="33">
        <f t="shared" si="8"/>
        <v>-89091.2</v>
      </c>
      <c r="E30" s="33">
        <f t="shared" si="8"/>
        <v>-60442.8</v>
      </c>
      <c r="F30" s="33">
        <f t="shared" si="8"/>
        <v>-59246</v>
      </c>
      <c r="G30" s="33">
        <f t="shared" si="8"/>
        <v>-44079.2</v>
      </c>
      <c r="H30" s="33">
        <f t="shared" si="8"/>
        <v>-20904.4</v>
      </c>
      <c r="I30" s="33">
        <f t="shared" si="8"/>
        <v>-35792.57</v>
      </c>
      <c r="J30" s="33">
        <f t="shared" si="8"/>
        <v>-32454.4</v>
      </c>
      <c r="K30" s="33">
        <f t="shared" si="8"/>
        <v>-52901.2</v>
      </c>
      <c r="L30" s="33">
        <f t="shared" si="7"/>
        <v>-450298.9700000001</v>
      </c>
      <c r="M30"/>
    </row>
    <row r="31" spans="1:13" s="36" customFormat="1" ht="18.75" customHeight="1">
      <c r="A31" s="34" t="s">
        <v>55</v>
      </c>
      <c r="B31" s="33">
        <f>-ROUND((B9)*$E$3,2)</f>
        <v>-27055.6</v>
      </c>
      <c r="C31" s="33">
        <f aca="true" t="shared" si="9" ref="C31:K31">-ROUND((C9)*$E$3,2)</f>
        <v>-28331.6</v>
      </c>
      <c r="D31" s="33">
        <f t="shared" si="9"/>
        <v>-89091.2</v>
      </c>
      <c r="E31" s="33">
        <f t="shared" si="9"/>
        <v>-60442.8</v>
      </c>
      <c r="F31" s="33">
        <f t="shared" si="9"/>
        <v>-59246</v>
      </c>
      <c r="G31" s="33">
        <f t="shared" si="9"/>
        <v>-44079.2</v>
      </c>
      <c r="H31" s="33">
        <f t="shared" si="9"/>
        <v>-20904.4</v>
      </c>
      <c r="I31" s="33">
        <f t="shared" si="9"/>
        <v>-23443.2</v>
      </c>
      <c r="J31" s="33">
        <f t="shared" si="9"/>
        <v>-32454.4</v>
      </c>
      <c r="K31" s="33">
        <f t="shared" si="9"/>
        <v>-52901.2</v>
      </c>
      <c r="L31" s="33">
        <f t="shared" si="7"/>
        <v>-437949.6000000001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-12349.37</v>
      </c>
      <c r="J34" s="17">
        <v>0</v>
      </c>
      <c r="K34" s="17">
        <v>0</v>
      </c>
      <c r="L34" s="33">
        <f t="shared" si="7"/>
        <v>-12349.37</v>
      </c>
      <c r="M34"/>
    </row>
    <row r="35" spans="1:13" s="36" customFormat="1" ht="18.75" customHeight="1">
      <c r="A35" s="27" t="s">
        <v>34</v>
      </c>
      <c r="B35" s="38">
        <f>SUM(B36:B47)</f>
        <v>-106573.42</v>
      </c>
      <c r="C35" s="38">
        <f aca="true" t="shared" si="10" ref="C35:K35">SUM(C36:C47)</f>
        <v>-2350.21</v>
      </c>
      <c r="D35" s="38">
        <f t="shared" si="10"/>
        <v>-7424.87</v>
      </c>
      <c r="E35" s="38">
        <f t="shared" si="10"/>
        <v>-11810.170000000104</v>
      </c>
      <c r="F35" s="38">
        <f t="shared" si="10"/>
        <v>-6481.79</v>
      </c>
      <c r="G35" s="38">
        <f t="shared" si="10"/>
        <v>-3862.13</v>
      </c>
      <c r="H35" s="38">
        <f t="shared" si="10"/>
        <v>-8618.05</v>
      </c>
      <c r="I35" s="38">
        <f t="shared" si="10"/>
        <v>2089775.55</v>
      </c>
      <c r="J35" s="38">
        <f t="shared" si="10"/>
        <v>-3293.29</v>
      </c>
      <c r="K35" s="38">
        <f t="shared" si="10"/>
        <v>-4176.49</v>
      </c>
      <c r="L35" s="33">
        <f t="shared" si="7"/>
        <v>1935185.13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2092500</v>
      </c>
      <c r="J44" s="17">
        <v>0</v>
      </c>
      <c r="K44" s="17">
        <v>0</v>
      </c>
      <c r="L44" s="17">
        <f>SUM(B44:K44)</f>
        <v>3172500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-1080000</v>
      </c>
    </row>
    <row r="46" spans="1:12" ht="18.75" customHeight="1">
      <c r="A46" s="37" t="s">
        <v>72</v>
      </c>
      <c r="B46" s="17">
        <v>-3517.83</v>
      </c>
      <c r="C46" s="17">
        <v>-2350.21</v>
      </c>
      <c r="D46" s="17">
        <v>-7424.87</v>
      </c>
      <c r="E46" s="17">
        <v>-6107.56</v>
      </c>
      <c r="F46" s="17">
        <v>-6481.79</v>
      </c>
      <c r="G46" s="17">
        <v>-3862.13</v>
      </c>
      <c r="H46" s="17">
        <v>-2095.73</v>
      </c>
      <c r="I46" s="17">
        <v>-2724.45</v>
      </c>
      <c r="J46" s="17">
        <v>-3293.29</v>
      </c>
      <c r="K46" s="17">
        <v>-4176.49</v>
      </c>
      <c r="L46" s="30">
        <f t="shared" si="11"/>
        <v>-42034.35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691542.3099999998</v>
      </c>
      <c r="C50" s="41">
        <f>IF(C18+C29+C42+C51&lt;0,0,C18+C29+C51)</f>
        <v>519787.45</v>
      </c>
      <c r="D50" s="41">
        <f>IF(D18+D29+D42+D51&lt;0,0,D18+D29+D51)</f>
        <v>1647880.3</v>
      </c>
      <c r="E50" s="41">
        <f>IF(E18+E29+E42+E51&lt;0,0,E18+E29+E51)</f>
        <v>1362033.7099999995</v>
      </c>
      <c r="F50" s="41">
        <f>IF(F18+F29+F42+F51&lt;0,0,F18+F29+F51)</f>
        <v>1456101.9399999997</v>
      </c>
      <c r="G50" s="41">
        <f>IF(G18+G29+G42+G51&lt;0,0,G18+G29+G51)</f>
        <v>859326.5800000001</v>
      </c>
      <c r="H50" s="41">
        <f>IF(H18+H29+H42+H51&lt;0,0,H18+H29+H51)</f>
        <v>462316.36000000004</v>
      </c>
      <c r="I50" s="41">
        <f>IF(I18+I29+I42+I51&lt;0,0,I18+I29+I51)</f>
        <v>2692021.67</v>
      </c>
      <c r="J50" s="41">
        <f>IF(J18+J29+J42+J51&lt;0,0,J18+J29+J51)</f>
        <v>736491.48</v>
      </c>
      <c r="K50" s="41">
        <f>IF(K18+K29+K42+K51&lt;0,0,K18+K29+K51)</f>
        <v>924890.02</v>
      </c>
      <c r="L50" s="42">
        <f>SUM(B50:K50)</f>
        <v>11352391.82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691542.31</v>
      </c>
      <c r="C56" s="41">
        <f aca="true" t="shared" si="12" ref="C56:J56">SUM(C57:C68)</f>
        <v>519787.45</v>
      </c>
      <c r="D56" s="41">
        <f t="shared" si="12"/>
        <v>1647880.3</v>
      </c>
      <c r="E56" s="41">
        <f t="shared" si="12"/>
        <v>1362033.71</v>
      </c>
      <c r="F56" s="41">
        <f t="shared" si="12"/>
        <v>1456101.93</v>
      </c>
      <c r="G56" s="41">
        <f t="shared" si="12"/>
        <v>859326.58</v>
      </c>
      <c r="H56" s="41">
        <f t="shared" si="12"/>
        <v>462316.35</v>
      </c>
      <c r="I56" s="41">
        <f>SUM(I57:I71)</f>
        <v>2692021.67</v>
      </c>
      <c r="J56" s="41">
        <f t="shared" si="12"/>
        <v>736491.48</v>
      </c>
      <c r="K56" s="41">
        <f>SUM(K57:K70)</f>
        <v>924890.02</v>
      </c>
      <c r="L56" s="46">
        <f>SUM(B56:K56)</f>
        <v>11352391.799999999</v>
      </c>
      <c r="M56" s="40"/>
    </row>
    <row r="57" spans="1:13" ht="18.75" customHeight="1">
      <c r="A57" s="47" t="s">
        <v>48</v>
      </c>
      <c r="B57" s="48">
        <v>691542.31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691542.31</v>
      </c>
      <c r="M57" s="40"/>
    </row>
    <row r="58" spans="1:12" ht="18.75" customHeight="1">
      <c r="A58" s="47" t="s">
        <v>58</v>
      </c>
      <c r="B58" s="17">
        <v>0</v>
      </c>
      <c r="C58" s="48">
        <v>454398.19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454398.19</v>
      </c>
    </row>
    <row r="59" spans="1:12" ht="18.75" customHeight="1">
      <c r="A59" s="47" t="s">
        <v>59</v>
      </c>
      <c r="B59" s="17">
        <v>0</v>
      </c>
      <c r="C59" s="48">
        <v>65389.26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65389.26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1647880.3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1647880.3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1362033.71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1362033.71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1456101.93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1456101.93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859326.58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859326.58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462316.35</v>
      </c>
      <c r="I64" s="17">
        <v>0</v>
      </c>
      <c r="J64" s="17">
        <v>0</v>
      </c>
      <c r="K64" s="17">
        <v>0</v>
      </c>
      <c r="L64" s="46">
        <f t="shared" si="13"/>
        <v>462316.35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736491.48</v>
      </c>
      <c r="K66" s="17">
        <v>0</v>
      </c>
      <c r="L66" s="46">
        <f t="shared" si="13"/>
        <v>736491.48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541060.66</v>
      </c>
      <c r="L67" s="46">
        <f t="shared" si="13"/>
        <v>541060.66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383829.36</v>
      </c>
      <c r="L68" s="46">
        <f t="shared" si="13"/>
        <v>383829.36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2692021.67</v>
      </c>
      <c r="J71" s="53">
        <v>0</v>
      </c>
      <c r="K71" s="53">
        <v>0</v>
      </c>
      <c r="L71" s="51">
        <f>SUM(B71:K71)</f>
        <v>2692021.67</v>
      </c>
    </row>
    <row r="72" spans="1:12" ht="18" customHeight="1">
      <c r="A72" s="5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2022-09-13T18:58:29Z</dcterms:modified>
  <cp:category/>
  <cp:version/>
  <cp:contentType/>
  <cp:contentStatus/>
</cp:coreProperties>
</file>