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<sst xmlns="http://schemas.openxmlformats.org/spreadsheetml/2006/main" count="81" uniqueCount="80">
  <si>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</si>
  <si>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</si>
  <si>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</si>
  <si>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</si>
  <si>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</si>
  <si>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</si>
  <si>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</si>
  <si>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</si>
  <si>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</si>
  <si>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</si>
  <si>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</si>
  <si>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</si>
  <si>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</si>
  <si>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</si>
  <si>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</si>
  <si>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</si>
  <si>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</si>
  <si>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</si>
  <si>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</si>
  <si>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</si>
  <si>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</si>
  <si>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</si>
  <si>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</si>
  <si>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</si>
  <si>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</si>
  <si>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</si>
  <si>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</si>
  <si>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</si>
  <si>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</si>
  <si>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</si>
  <si>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</si>
  <si>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</si>
  <si>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</si>
  <si>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</si>
  <si>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</si>
  <si>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</si>
  <si>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</si>
  <si>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</si>
  <si>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</si>
  <si>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</si>
  <si>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</si>
  <si>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</si>
  <si>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</si>
  <si>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</si>
  <si>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</si>
  <si>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</si>
  <si>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</si>
  <si>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</si>
  <si>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</si>
  <si>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</si>
  <si>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</si>
  <si>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</si>
  <si>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</si>
  <si>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</si>
  <si>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</si>
  <si>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</si>
  <si>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</si>
  <si>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</si>
  <si>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</si>
  <si>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</si>
  <si>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</si>
  <si>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</si>
  <si>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</si>
  <si>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</si>
  <si>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</si>
  <si>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</si>
  <si>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</si>
  <si>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</si>
  <si>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</si>
  <si>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</si>
  <si>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</si>
  <si>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</si>
  <si>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</si>
  <si>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04/09/22 - VENCIMENTO 12/09/22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</si>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</sst>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17985</v>
      </c>
      <c r="C7" s="10">
        <f>C8+C11</f>
        <v>25380</v>
      </c>
      <c r="D7" s="10">
        <f aca="true" t="shared" si="0" ref="D7:K7">D8+D11</f>
        <v>81471</v>
      </c>
      <c r="E7" s="10">
        <f t="shared" si="0"/>
        <v>70204</v>
      </c>
      <c r="F7" s="10">
        <f t="shared" si="0"/>
        <v>76239</v>
      </c>
      <c r="G7" s="10">
        <f t="shared" si="0"/>
        <v>31233</v>
      </c>
      <c r="H7" s="10">
        <f t="shared" si="0"/>
        <v>18505</v>
      </c>
      <c r="I7" s="10">
        <f t="shared" si="0"/>
        <v>33360</v>
      </c>
      <c r="J7" s="10">
        <f t="shared" si="0"/>
        <v>21132</v>
      </c>
      <c r="K7" s="10">
        <f t="shared" si="0"/>
        <v>61146</v>
      </c>
      <c r="L7" s="10">
        <f>SUM(B7:K7)</f>
        <v>436655</v>
      </c>
      <c r="M7" s="11"/>
    </row>
    <row r="8" spans="1:13" ht="17.25" customHeight="1">
      <c r="A8" s="12" t="s">
        <v>18</v>
      </c>
      <c r="B8" s="13">
        <f>B9+B10</f>
        <v>1565</v>
      </c>
      <c r="C8" s="13">
        <f aca="true" t="shared" si="1" ref="C8:K8">C9+C10</f>
        <v>1731</v>
      </c>
      <c r="D8" s="13">
        <f t="shared" si="1"/>
        <v>6875</v>
      </c>
      <c r="E8" s="13">
        <f t="shared" si="1"/>
        <v>5210</v>
      </c>
      <c r="F8" s="13">
        <f t="shared" si="1"/>
        <v>5379</v>
      </c>
      <c r="G8" s="13">
        <f t="shared" si="1"/>
        <v>2556</v>
      </c>
      <c r="H8" s="13">
        <f t="shared" si="1"/>
        <v>1285</v>
      </c>
      <c r="I8" s="13">
        <f t="shared" si="1"/>
        <v>1867</v>
      </c>
      <c r="J8" s="13">
        <f t="shared" si="1"/>
        <v>1363</v>
      </c>
      <c r="K8" s="13">
        <f t="shared" si="1"/>
        <v>3857</v>
      </c>
      <c r="L8" s="13">
        <f>SUM(B8:K8)</f>
        <v>31688</v>
      </c>
      <c r="M8"/>
    </row>
    <row r="9" spans="1:13" ht="17.25" customHeight="1">
      <c r="A9" s="14" t="s">
        <v>19</v>
      </c>
      <c r="B9" s="15">
        <v>1565</v>
      </c>
      <c r="C9" s="15">
        <v>1731</v>
      </c>
      <c r="D9" s="15">
        <v>6875</v>
      </c>
      <c r="E9" s="15">
        <v>5210</v>
      </c>
      <c r="F9" s="15">
        <v>5379</v>
      </c>
      <c r="G9" s="15">
        <v>2556</v>
      </c>
      <c r="H9" s="15">
        <v>1268</v>
      </c>
      <c r="I9" s="15">
        <v>1867</v>
      </c>
      <c r="J9" s="15">
        <v>1363</v>
      </c>
      <c r="K9" s="15">
        <v>3857</v>
      </c>
      <c r="L9" s="13">
        <f>SUM(B9:K9)</f>
        <v>31671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17</v>
      </c>
      <c r="I10" s="15">
        <v>0</v>
      </c>
      <c r="J10" s="15">
        <v>0</v>
      </c>
      <c r="K10" s="15">
        <v>0</v>
      </c>
      <c r="L10" s="13">
        <f>SUM(B10:K10)</f>
        <v>17</v>
      </c>
      <c r="M10"/>
    </row>
    <row r="11" spans="1:13" ht="17.25" customHeight="1">
      <c r="A11" s="12" t="s">
        <v>21</v>
      </c>
      <c r="B11" s="15">
        <v>16420</v>
      </c>
      <c r="C11" s="15">
        <v>23649</v>
      </c>
      <c r="D11" s="15">
        <v>74596</v>
      </c>
      <c r="E11" s="15">
        <v>64994</v>
      </c>
      <c r="F11" s="15">
        <v>70860</v>
      </c>
      <c r="G11" s="15">
        <v>28677</v>
      </c>
      <c r="H11" s="15">
        <v>17220</v>
      </c>
      <c r="I11" s="15">
        <v>31493</v>
      </c>
      <c r="J11" s="15">
        <v>19769</v>
      </c>
      <c r="K11" s="15">
        <v>57289</v>
      </c>
      <c r="L11" s="13">
        <f>SUM(B11:K11)</f>
        <v>404967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1.288282556896183</v>
      </c>
      <c r="C16" s="22">
        <v>1.201464205885216</v>
      </c>
      <c r="D16" s="22">
        <v>1.067368838684189</v>
      </c>
      <c r="E16" s="22">
        <v>1.087075713799725</v>
      </c>
      <c r="F16" s="22">
        <v>1.201656826699478</v>
      </c>
      <c r="G16" s="22">
        <v>1.157854470185187</v>
      </c>
      <c r="H16" s="22">
        <v>1.127627490239052</v>
      </c>
      <c r="I16" s="22">
        <v>1.150446208993475</v>
      </c>
      <c r="J16" s="22">
        <v>1.251845877925453</v>
      </c>
      <c r="K16" s="22">
        <v>1.123503833730947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169417.96</v>
      </c>
      <c r="C18" s="25">
        <f aca="true" t="shared" si="2" ref="C18:K18">SUM(C19:C26)</f>
        <v>134360.92</v>
      </c>
      <c r="D18" s="25">
        <f t="shared" si="2"/>
        <v>456501.29</v>
      </c>
      <c r="E18" s="25">
        <f t="shared" si="2"/>
        <v>405371.04</v>
      </c>
      <c r="F18" s="25">
        <f t="shared" si="2"/>
        <v>427975.70999999996</v>
      </c>
      <c r="G18" s="25">
        <f t="shared" si="2"/>
        <v>190523.01</v>
      </c>
      <c r="H18" s="25">
        <f t="shared" si="2"/>
        <v>121865.38</v>
      </c>
      <c r="I18" s="25">
        <f t="shared" si="2"/>
        <v>176225.84000000003</v>
      </c>
      <c r="J18" s="25">
        <f t="shared" si="2"/>
        <v>137874.57</v>
      </c>
      <c r="K18" s="25">
        <f t="shared" si="2"/>
        <v>283530.51</v>
      </c>
      <c r="L18" s="25">
        <f>SUM(B18:K18)</f>
        <v>2503646.2300000004</v>
      </c>
      <c r="M18"/>
    </row>
    <row r="19" spans="1:13" ht="17.25" customHeight="1">
      <c r="A19" s="26" t="s">
        <v>24</v>
      </c>
      <c r="B19" s="61">
        <f>ROUND((B13+B14)*B7,2)</f>
        <v>128754.62</v>
      </c>
      <c r="C19" s="61">
        <f aca="true" t="shared" si="3" ref="C19:K19">ROUND((C13+C14)*C7,2)</f>
        <v>104149.37</v>
      </c>
      <c r="D19" s="61">
        <f t="shared" si="3"/>
        <v>397904.36</v>
      </c>
      <c r="E19" s="61">
        <f t="shared" si="3"/>
        <v>347313.23</v>
      </c>
      <c r="F19" s="61">
        <f t="shared" si="3"/>
        <v>333255.92</v>
      </c>
      <c r="G19" s="61">
        <f t="shared" si="3"/>
        <v>150118.29</v>
      </c>
      <c r="H19" s="61">
        <f t="shared" si="3"/>
        <v>97972.87</v>
      </c>
      <c r="I19" s="61">
        <f t="shared" si="3"/>
        <v>146437.06</v>
      </c>
      <c r="J19" s="61">
        <f t="shared" si="3"/>
        <v>99901.53</v>
      </c>
      <c r="K19" s="61">
        <f t="shared" si="3"/>
        <v>236054.13</v>
      </c>
      <c r="L19" s="33">
        <f>SUM(B19:K19)</f>
        <v>2041861.3800000004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37117.71</v>
      </c>
      <c r="C20" s="33">
        <f t="shared" si="4"/>
        <v>20982.37</v>
      </c>
      <c r="D20" s="33">
        <f t="shared" si="4"/>
        <v>26806.35</v>
      </c>
      <c r="E20" s="33">
        <f t="shared" si="4"/>
        <v>30242.55</v>
      </c>
      <c r="F20" s="33">
        <f t="shared" si="4"/>
        <v>67203.33</v>
      </c>
      <c r="G20" s="33">
        <f t="shared" si="4"/>
        <v>23696.84</v>
      </c>
      <c r="H20" s="33">
        <f t="shared" si="4"/>
        <v>12504.03</v>
      </c>
      <c r="I20" s="33">
        <f t="shared" si="4"/>
        <v>22030.9</v>
      </c>
      <c r="J20" s="33">
        <f t="shared" si="4"/>
        <v>25159.79</v>
      </c>
      <c r="K20" s="33">
        <f t="shared" si="4"/>
        <v>29153.59</v>
      </c>
      <c r="L20" s="33">
        <f aca="true" t="shared" si="5" ref="L19:L26">SUM(B20:K20)</f>
        <v>294897.46</v>
      </c>
      <c r="M20"/>
    </row>
    <row r="21" spans="1:13" ht="17.25" customHeight="1">
      <c r="A21" s="27" t="s">
        <v>26</v>
      </c>
      <c r="B21" s="33">
        <v>823</v>
      </c>
      <c r="C21" s="33">
        <v>6721.17</v>
      </c>
      <c r="D21" s="33">
        <v>25793.9</v>
      </c>
      <c r="E21" s="33">
        <v>22233.31</v>
      </c>
      <c r="F21" s="33">
        <v>23581.13</v>
      </c>
      <c r="G21" s="33">
        <v>15653.3</v>
      </c>
      <c r="H21" s="33">
        <v>8959.3</v>
      </c>
      <c r="I21" s="33">
        <v>5075.17</v>
      </c>
      <c r="J21" s="33">
        <v>8367.17</v>
      </c>
      <c r="K21" s="33">
        <v>13305.17</v>
      </c>
      <c r="L21" s="33">
        <f t="shared" si="5"/>
        <v>130512.62000000001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465.72</v>
      </c>
      <c r="C24" s="33">
        <v>368.81</v>
      </c>
      <c r="D24" s="33">
        <v>1254.5</v>
      </c>
      <c r="E24" s="33">
        <v>1114.51</v>
      </c>
      <c r="F24" s="33">
        <v>1176.43</v>
      </c>
      <c r="G24" s="33">
        <v>522.26</v>
      </c>
      <c r="H24" s="33">
        <v>333.81</v>
      </c>
      <c r="I24" s="33">
        <v>484.57</v>
      </c>
      <c r="J24" s="33">
        <v>379.58</v>
      </c>
      <c r="K24" s="33">
        <v>778</v>
      </c>
      <c r="L24" s="33">
        <f t="shared" si="5"/>
        <v>6878.1900000000005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4293.8099999999995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-112531.31</v>
      </c>
      <c r="C29" s="33">
        <f t="shared" si="6"/>
        <v>-9667.22</v>
      </c>
      <c r="D29" s="33">
        <f t="shared" si="6"/>
        <v>-37225.79</v>
      </c>
      <c r="E29" s="33">
        <f t="shared" si="6"/>
        <v>-394823.98</v>
      </c>
      <c r="F29" s="33">
        <f t="shared" si="6"/>
        <v>-30209.269999999997</v>
      </c>
      <c r="G29" s="33">
        <f t="shared" si="6"/>
        <v>-14150.48</v>
      </c>
      <c r="H29" s="33">
        <f t="shared" si="6"/>
        <v>-13957.739999999998</v>
      </c>
      <c r="I29" s="33">
        <f t="shared" si="6"/>
        <v>-10909.31</v>
      </c>
      <c r="J29" s="33">
        <f t="shared" si="6"/>
        <v>-8107.9</v>
      </c>
      <c r="K29" s="33">
        <f t="shared" si="6"/>
        <v>-21296.98</v>
      </c>
      <c r="L29" s="33">
        <f aca="true" t="shared" si="7" ref="L29:L36">SUM(B29:K29)</f>
        <v>-652879.9800000001</v>
      </c>
      <c r="M29"/>
    </row>
    <row r="30" spans="1:13" ht="18.75" customHeight="1">
      <c r="A30" s="27" t="s">
        <v>30</v>
      </c>
      <c r="B30" s="33">
        <f>B31+B32+B33+B34</f>
        <v>-6886</v>
      </c>
      <c r="C30" s="33">
        <f aca="true" t="shared" si="8" ref="C30:K30">C31+C32+C33+C34</f>
        <v>-7616.4</v>
      </c>
      <c r="D30" s="33">
        <f t="shared" si="8"/>
        <v>-30250</v>
      </c>
      <c r="E30" s="33">
        <f t="shared" si="8"/>
        <v>-22924</v>
      </c>
      <c r="F30" s="33">
        <f t="shared" si="8"/>
        <v>-23667.6</v>
      </c>
      <c r="G30" s="33">
        <f t="shared" si="8"/>
        <v>-11246.4</v>
      </c>
      <c r="H30" s="33">
        <f t="shared" si="8"/>
        <v>-5579.2</v>
      </c>
      <c r="I30" s="33">
        <f t="shared" si="8"/>
        <v>-8214.8</v>
      </c>
      <c r="J30" s="33">
        <f t="shared" si="8"/>
        <v>-5997.2</v>
      </c>
      <c r="K30" s="33">
        <f t="shared" si="8"/>
        <v>-16970.8</v>
      </c>
      <c r="L30" s="33">
        <f t="shared" si="7"/>
        <v>-139352.4</v>
      </c>
      <c r="M30"/>
    </row>
    <row r="31" spans="1:13" s="36" customFormat="1" ht="18.75" customHeight="1">
      <c r="A31" s="34" t="s">
        <v>55</v>
      </c>
      <c r="B31" s="33">
        <f>-ROUND((B9)*$E$3,2)</f>
        <v>-6886</v>
      </c>
      <c r="C31" s="33">
        <f aca="true" t="shared" si="9" ref="C31:K31">-ROUND((C9)*$E$3,2)</f>
        <v>-7616.4</v>
      </c>
      <c r="D31" s="33">
        <f t="shared" si="9"/>
        <v>-30250</v>
      </c>
      <c r="E31" s="33">
        <f t="shared" si="9"/>
        <v>-22924</v>
      </c>
      <c r="F31" s="33">
        <f t="shared" si="9"/>
        <v>-23667.6</v>
      </c>
      <c r="G31" s="33">
        <f t="shared" si="9"/>
        <v>-11246.4</v>
      </c>
      <c r="H31" s="33">
        <f t="shared" si="9"/>
        <v>-5579.2</v>
      </c>
      <c r="I31" s="33">
        <f t="shared" si="9"/>
        <v>-8214.8</v>
      </c>
      <c r="J31" s="33">
        <f t="shared" si="9"/>
        <v>-5997.2</v>
      </c>
      <c r="K31" s="33">
        <f t="shared" si="9"/>
        <v>-16970.8</v>
      </c>
      <c r="L31" s="33">
        <f t="shared" si="7"/>
        <v>-139352.4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-105645.31</v>
      </c>
      <c r="C35" s="38">
        <f aca="true" t="shared" si="10" ref="C35:K35">SUM(C36:C47)</f>
        <v>-2050.82</v>
      </c>
      <c r="D35" s="38">
        <f t="shared" si="10"/>
        <v>-6975.79</v>
      </c>
      <c r="E35" s="38">
        <f t="shared" si="10"/>
        <v>-371899.98</v>
      </c>
      <c r="F35" s="38">
        <f t="shared" si="10"/>
        <v>-6541.67</v>
      </c>
      <c r="G35" s="38">
        <f t="shared" si="10"/>
        <v>-2904.08</v>
      </c>
      <c r="H35" s="38">
        <f t="shared" si="10"/>
        <v>-8378.539999999999</v>
      </c>
      <c r="I35" s="38">
        <f t="shared" si="10"/>
        <v>-2694.51</v>
      </c>
      <c r="J35" s="38">
        <f t="shared" si="10"/>
        <v>-2110.7</v>
      </c>
      <c r="K35" s="38">
        <f t="shared" si="10"/>
        <v>-4326.18</v>
      </c>
      <c r="L35" s="33">
        <f t="shared" si="7"/>
        <v>-513527.57999999996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-360000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-360000</v>
      </c>
    </row>
    <row r="46" spans="1:12" ht="18.75" customHeight="1">
      <c r="A46" s="37" t="s">
        <v>72</v>
      </c>
      <c r="B46" s="17">
        <v>-2589.72</v>
      </c>
      <c r="C46" s="17">
        <v>-2050.82</v>
      </c>
      <c r="D46" s="17">
        <v>-6975.79</v>
      </c>
      <c r="E46" s="17">
        <v>-6197.37</v>
      </c>
      <c r="F46" s="17">
        <v>-6541.67</v>
      </c>
      <c r="G46" s="17">
        <v>-2904.08</v>
      </c>
      <c r="H46" s="17">
        <v>-1856.22</v>
      </c>
      <c r="I46" s="17">
        <v>-2694.51</v>
      </c>
      <c r="J46" s="17">
        <v>-2110.7</v>
      </c>
      <c r="K46" s="17">
        <v>-4326.18</v>
      </c>
      <c r="L46" s="30">
        <f t="shared" si="11"/>
        <v>-38247.060000000005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56886.649999999994</v>
      </c>
      <c r="C50" s="41">
        <f>IF(C18+C29+C42+C51&lt;0,0,C18+C29+C51)</f>
        <v>124693.70000000001</v>
      </c>
      <c r="D50" s="41">
        <f>IF(D18+D29+D42+D51&lt;0,0,D18+D29+D51)</f>
        <v>419275.5</v>
      </c>
      <c r="E50" s="41">
        <f>IF(E18+E29+E42+E51&lt;0,0,E18+E29+E51)</f>
        <v>10547.059999999998</v>
      </c>
      <c r="F50" s="41">
        <f>IF(F18+F29+F42+F51&lt;0,0,F18+F29+F51)</f>
        <v>397766.43999999994</v>
      </c>
      <c r="G50" s="41">
        <f>IF(G18+G29+G42+G51&lt;0,0,G18+G29+G51)</f>
        <v>176372.53</v>
      </c>
      <c r="H50" s="41">
        <f>IF(H18+H29+H42+H51&lt;0,0,H18+H29+H51)</f>
        <v>107907.64000000001</v>
      </c>
      <c r="I50" s="41">
        <f>IF(I18+I29+I42+I51&lt;0,0,I18+I29+I51)</f>
        <v>165316.53000000003</v>
      </c>
      <c r="J50" s="41">
        <f>IF(J18+J29+J42+J51&lt;0,0,J18+J29+J51)</f>
        <v>129766.67000000001</v>
      </c>
      <c r="K50" s="41">
        <f>IF(K18+K29+K42+K51&lt;0,0,K18+K29+K51)</f>
        <v>262233.53</v>
      </c>
      <c r="L50" s="42">
        <f>SUM(B50:K50)</f>
        <v>1850766.25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56886.64</v>
      </c>
      <c r="C56" s="41">
        <f aca="true" t="shared" si="12" ref="C56:J56">SUM(C57:C68)</f>
        <v>124693.7</v>
      </c>
      <c r="D56" s="41">
        <f t="shared" si="12"/>
        <v>419275.51</v>
      </c>
      <c r="E56" s="41">
        <f t="shared" si="12"/>
        <v>10547.06</v>
      </c>
      <c r="F56" s="41">
        <f t="shared" si="12"/>
        <v>397766.44</v>
      </c>
      <c r="G56" s="41">
        <f t="shared" si="12"/>
        <v>176372.53</v>
      </c>
      <c r="H56" s="41">
        <f t="shared" si="12"/>
        <v>107907.64</v>
      </c>
      <c r="I56" s="41">
        <f>SUM(I57:I71)</f>
        <v>165316.53</v>
      </c>
      <c r="J56" s="41">
        <f t="shared" si="12"/>
        <v>129766.67</v>
      </c>
      <c r="K56" s="41">
        <f>SUM(K57:K70)</f>
        <v>262233.52999999997</v>
      </c>
      <c r="L56" s="46">
        <f>SUM(B56:K56)</f>
        <v>1850766.25</v>
      </c>
      <c r="M56" s="40"/>
    </row>
    <row r="57" spans="1:13" ht="18.75" customHeight="1">
      <c r="A57" s="47" t="s">
        <v>48</v>
      </c>
      <c r="B57" s="48">
        <v>56886.64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56886.64</v>
      </c>
      <c r="M57" s="40"/>
    </row>
    <row r="58" spans="1:12" ht="18.75" customHeight="1">
      <c r="A58" s="47" t="s">
        <v>58</v>
      </c>
      <c r="B58" s="17">
        <v>0</v>
      </c>
      <c r="C58" s="48">
        <v>108919.95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108919.95</v>
      </c>
    </row>
    <row r="59" spans="1:12" ht="18.75" customHeight="1">
      <c r="A59" s="47" t="s">
        <v>59</v>
      </c>
      <c r="B59" s="17">
        <v>0</v>
      </c>
      <c r="C59" s="48">
        <v>15773.75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15773.75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419275.51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419275.51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10547.06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10547.06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397766.44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397766.44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176372.53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176372.53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107907.64</v>
      </c>
      <c r="I64" s="17">
        <v>0</v>
      </c>
      <c r="J64" s="17">
        <v>0</v>
      </c>
      <c r="K64" s="17">
        <v>0</v>
      </c>
      <c r="L64" s="46">
        <f t="shared" si="13"/>
        <v>107907.64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129766.67</v>
      </c>
      <c r="K66" s="17">
        <v>0</v>
      </c>
      <c r="L66" s="46">
        <f t="shared" si="13"/>
        <v>129766.67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117401.95</v>
      </c>
      <c r="L67" s="46">
        <f t="shared" si="13"/>
        <v>117401.95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144831.58</v>
      </c>
      <c r="L68" s="46">
        <f t="shared" si="13"/>
        <v>144831.58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165316.53</v>
      </c>
      <c r="J71" s="53">
        <v>0</v>
      </c>
      <c r="K71" s="53">
        <v>0</v>
      </c>
      <c r="L71" s="51">
        <f>SUM(B71:K71)</f>
        <v>165316.53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2022-09-11T19:01:01Z</dcterms:modified>
  <cp:category/>
  <cp:version/>
  <cp:contentType/>
  <cp:contentStatus/>
</cp:coreProperties>
</file>