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<sst xmlns="http://schemas.openxmlformats.org/spreadsheetml/2006/main" count="81" uniqueCount="80">
  <si>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</si>
  <si>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</si>
  <si>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</si>
  <si>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</si>
  <si>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</si>
  <si>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</si>
  <si>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</si>
  <si>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</si>
  <si>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</si>
  <si>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</si>
  <si>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</si>
  <si>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</si>
  <si>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</si>
  <si>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</si>
  <si>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</si>
  <si>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</si>
  <si>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</si>
  <si>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</si>
  <si>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</si>
  <si>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</si>
  <si>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</si>
  <si>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</si>
  <si>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</si>
  <si>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</si>
  <si>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</si>
  <si>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</si>
  <si>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</si>
  <si>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</si>
  <si>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</si>
  <si>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</si>
  <si>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</si>
  <si>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</si>
  <si>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</si>
  <si>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</si>
  <si>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</si>
  <si>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</si>
  <si>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</si>
  <si>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</si>
  <si>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</si>
  <si>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</si>
  <si>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</si>
  <si>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</si>
  <si>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</si>
  <si>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</si>
  <si>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</si>
  <si>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</si>
  <si>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</si>
  <si>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</si>
  <si>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</si>
  <si>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</si>
  <si>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</si>
  <si>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</si>
  <si>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</si>
  <si>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</si>
  <si>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</si>
  <si>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</si>
  <si>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</si>
  <si>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</si>
  <si>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</si>
  <si>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</si>
  <si>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</si>
  <si>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</si>
  <si>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</si>
  <si>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</si>
  <si>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</si>
  <si>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</si>
  <si>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</si>
  <si>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</si>
  <si>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</si>
  <si>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</si>
  <si>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</si>
  <si>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</si>
  <si>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</si>
  <si>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03/09/22 - VENCIMENTO 12/09/22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</si>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</sst>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45380</v>
      </c>
      <c r="C7" s="10">
        <f>C8+C11</f>
        <v>56889</v>
      </c>
      <c r="D7" s="10">
        <f aca="true" t="shared" si="0" ref="D7:K7">D8+D11</f>
        <v>179879</v>
      </c>
      <c r="E7" s="10">
        <f t="shared" si="0"/>
        <v>149823</v>
      </c>
      <c r="F7" s="10">
        <f t="shared" si="0"/>
        <v>155831</v>
      </c>
      <c r="G7" s="10">
        <f t="shared" si="0"/>
        <v>68335</v>
      </c>
      <c r="H7" s="10">
        <f t="shared" si="0"/>
        <v>36219</v>
      </c>
      <c r="I7" s="10">
        <f t="shared" si="0"/>
        <v>67712</v>
      </c>
      <c r="J7" s="10">
        <f t="shared" si="0"/>
        <v>51896</v>
      </c>
      <c r="K7" s="10">
        <f t="shared" si="0"/>
        <v>124166</v>
      </c>
      <c r="L7" s="10">
        <f>SUM(B7:K7)</f>
        <v>936130</v>
      </c>
      <c r="M7" s="11"/>
    </row>
    <row r="8" spans="1:13" ht="17.25" customHeight="1">
      <c r="A8" s="12" t="s">
        <v>18</v>
      </c>
      <c r="B8" s="13">
        <f>B9+B10</f>
        <v>3953</v>
      </c>
      <c r="C8" s="13">
        <f aca="true" t="shared" si="1" ref="C8:K8">C9+C10</f>
        <v>4151</v>
      </c>
      <c r="D8" s="13">
        <f t="shared" si="1"/>
        <v>13669</v>
      </c>
      <c r="E8" s="13">
        <f t="shared" si="1"/>
        <v>10111</v>
      </c>
      <c r="F8" s="13">
        <f t="shared" si="1"/>
        <v>9630</v>
      </c>
      <c r="G8" s="13">
        <f t="shared" si="1"/>
        <v>5782</v>
      </c>
      <c r="H8" s="13">
        <f t="shared" si="1"/>
        <v>2471</v>
      </c>
      <c r="I8" s="13">
        <f t="shared" si="1"/>
        <v>3374</v>
      </c>
      <c r="J8" s="13">
        <f t="shared" si="1"/>
        <v>4397</v>
      </c>
      <c r="K8" s="13">
        <f t="shared" si="1"/>
        <v>7683</v>
      </c>
      <c r="L8" s="13">
        <f>SUM(B8:K8)</f>
        <v>65221</v>
      </c>
      <c r="M8"/>
    </row>
    <row r="9" spans="1:13" ht="17.25" customHeight="1">
      <c r="A9" s="14" t="s">
        <v>19</v>
      </c>
      <c r="B9" s="15">
        <v>3951</v>
      </c>
      <c r="C9" s="15">
        <v>4151</v>
      </c>
      <c r="D9" s="15">
        <v>13669</v>
      </c>
      <c r="E9" s="15">
        <v>10111</v>
      </c>
      <c r="F9" s="15">
        <v>9630</v>
      </c>
      <c r="G9" s="15">
        <v>5782</v>
      </c>
      <c r="H9" s="15">
        <v>2458</v>
      </c>
      <c r="I9" s="15">
        <v>3374</v>
      </c>
      <c r="J9" s="15">
        <v>4397</v>
      </c>
      <c r="K9" s="15">
        <v>7683</v>
      </c>
      <c r="L9" s="13">
        <f>SUM(B9:K9)</f>
        <v>65206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41427</v>
      </c>
      <c r="C11" s="15">
        <v>52738</v>
      </c>
      <c r="D11" s="15">
        <v>166210</v>
      </c>
      <c r="E11" s="15">
        <v>139712</v>
      </c>
      <c r="F11" s="15">
        <v>146201</v>
      </c>
      <c r="G11" s="15">
        <v>62553</v>
      </c>
      <c r="H11" s="15">
        <v>33748</v>
      </c>
      <c r="I11" s="15">
        <v>64338</v>
      </c>
      <c r="J11" s="15">
        <v>47499</v>
      </c>
      <c r="K11" s="15">
        <v>116483</v>
      </c>
      <c r="L11" s="13">
        <f>SUM(B11:K11)</f>
        <v>870909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1.257748496788689</v>
      </c>
      <c r="C16" s="22">
        <v>1.210146366702243</v>
      </c>
      <c r="D16" s="22">
        <v>1.078378951981042</v>
      </c>
      <c r="E16" s="22">
        <v>1.109579320405057</v>
      </c>
      <c r="F16" s="22">
        <v>1.226737198174717</v>
      </c>
      <c r="G16" s="22">
        <v>1.207105225553291</v>
      </c>
      <c r="H16" s="22">
        <v>1.125796937819721</v>
      </c>
      <c r="I16" s="22">
        <v>1.175066718972904</v>
      </c>
      <c r="J16" s="22">
        <v>1.25099123947253</v>
      </c>
      <c r="K16" s="22">
        <v>1.119894613041587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413763.0799999999</v>
      </c>
      <c r="C18" s="25">
        <f aca="true" t="shared" si="2" ref="C18:K18">SUM(C19:C26)</f>
        <v>292647.93</v>
      </c>
      <c r="D18" s="25">
        <f t="shared" si="2"/>
        <v>991710.03</v>
      </c>
      <c r="E18" s="25">
        <f t="shared" si="2"/>
        <v>855128.53</v>
      </c>
      <c r="F18" s="25">
        <f t="shared" si="2"/>
        <v>875661.47</v>
      </c>
      <c r="G18" s="25">
        <f t="shared" si="2"/>
        <v>417116.75000000006</v>
      </c>
      <c r="H18" s="25">
        <f t="shared" si="2"/>
        <v>228946.93000000002</v>
      </c>
      <c r="I18" s="25">
        <f t="shared" si="2"/>
        <v>359750.2899999999</v>
      </c>
      <c r="J18" s="25">
        <f t="shared" si="2"/>
        <v>321695.45000000007</v>
      </c>
      <c r="K18" s="25">
        <f t="shared" si="2"/>
        <v>557221.9500000001</v>
      </c>
      <c r="L18" s="25">
        <f>SUM(B18:K18)</f>
        <v>5313642.41</v>
      </c>
      <c r="M18"/>
    </row>
    <row r="19" spans="1:13" ht="17.25" customHeight="1">
      <c r="A19" s="26" t="s">
        <v>24</v>
      </c>
      <c r="B19" s="61">
        <f>ROUND((B13+B14)*B7,2)</f>
        <v>324875.42</v>
      </c>
      <c r="C19" s="61">
        <f aca="true" t="shared" si="3" ref="C19:K19">ROUND((C13+C14)*C7,2)</f>
        <v>233449.7</v>
      </c>
      <c r="D19" s="61">
        <f t="shared" si="3"/>
        <v>878529.04</v>
      </c>
      <c r="E19" s="61">
        <f t="shared" si="3"/>
        <v>741204.35</v>
      </c>
      <c r="F19" s="61">
        <f t="shared" si="3"/>
        <v>681168.47</v>
      </c>
      <c r="G19" s="61">
        <f t="shared" si="3"/>
        <v>328445.34</v>
      </c>
      <c r="H19" s="61">
        <f t="shared" si="3"/>
        <v>191757.87</v>
      </c>
      <c r="I19" s="61">
        <f t="shared" si="3"/>
        <v>297228.6</v>
      </c>
      <c r="J19" s="61">
        <f t="shared" si="3"/>
        <v>245338.34</v>
      </c>
      <c r="K19" s="61">
        <f t="shared" si="3"/>
        <v>479342.84</v>
      </c>
      <c r="L19" s="33">
        <f>SUM(B19:K19)</f>
        <v>4401339.970000001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83736.15</v>
      </c>
      <c r="C20" s="33">
        <f t="shared" si="4"/>
        <v>49058.61</v>
      </c>
      <c r="D20" s="33">
        <f t="shared" si="4"/>
        <v>68858.19</v>
      </c>
      <c r="E20" s="33">
        <f t="shared" si="4"/>
        <v>81220.67</v>
      </c>
      <c r="F20" s="33">
        <f t="shared" si="4"/>
        <v>154446.23</v>
      </c>
      <c r="G20" s="33">
        <f t="shared" si="4"/>
        <v>68022.75</v>
      </c>
      <c r="H20" s="33">
        <f t="shared" si="4"/>
        <v>24122.55</v>
      </c>
      <c r="I20" s="33">
        <f t="shared" si="4"/>
        <v>52034.84</v>
      </c>
      <c r="J20" s="33">
        <f t="shared" si="4"/>
        <v>61577.77</v>
      </c>
      <c r="K20" s="33">
        <f t="shared" si="4"/>
        <v>57470.62</v>
      </c>
      <c r="L20" s="33">
        <f aca="true" t="shared" si="5" ref="L19:L26">SUM(B20:K20)</f>
        <v>700548.38</v>
      </c>
      <c r="M20"/>
    </row>
    <row r="21" spans="1:13" ht="17.25" customHeight="1">
      <c r="A21" s="27" t="s">
        <v>26</v>
      </c>
      <c r="B21" s="33">
        <v>2345.42</v>
      </c>
      <c r="C21" s="33">
        <v>7612.76</v>
      </c>
      <c r="D21" s="33">
        <v>38266.9</v>
      </c>
      <c r="E21" s="33">
        <v>27102.72</v>
      </c>
      <c r="F21" s="33">
        <v>36127.6</v>
      </c>
      <c r="G21" s="33">
        <v>19564.47</v>
      </c>
      <c r="H21" s="33">
        <v>10666.94</v>
      </c>
      <c r="I21" s="33">
        <v>7812.22</v>
      </c>
      <c r="J21" s="33">
        <v>10287.5</v>
      </c>
      <c r="K21" s="33">
        <v>15431.25</v>
      </c>
      <c r="L21" s="33">
        <f t="shared" si="5"/>
        <v>175217.78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549.18</v>
      </c>
      <c r="C24" s="33">
        <v>387.66</v>
      </c>
      <c r="D24" s="33">
        <v>1313.72</v>
      </c>
      <c r="E24" s="33">
        <v>1133.35</v>
      </c>
      <c r="F24" s="33">
        <v>1160.27</v>
      </c>
      <c r="G24" s="33">
        <v>551.87</v>
      </c>
      <c r="H24" s="33">
        <v>304.2</v>
      </c>
      <c r="I24" s="33">
        <v>476.49</v>
      </c>
      <c r="J24" s="33">
        <v>425.34</v>
      </c>
      <c r="K24" s="33">
        <v>737.62</v>
      </c>
      <c r="L24" s="33">
        <f t="shared" si="5"/>
        <v>7039.7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-123493.76999999999</v>
      </c>
      <c r="C29" s="33">
        <f t="shared" si="6"/>
        <v>-20420.010000000002</v>
      </c>
      <c r="D29" s="33">
        <f t="shared" si="6"/>
        <v>-67448.72</v>
      </c>
      <c r="E29" s="33">
        <f t="shared" si="6"/>
        <v>-650493.17</v>
      </c>
      <c r="F29" s="33">
        <f t="shared" si="6"/>
        <v>-48823.85</v>
      </c>
      <c r="G29" s="33">
        <f t="shared" si="6"/>
        <v>-28509.55</v>
      </c>
      <c r="H29" s="33">
        <f t="shared" si="6"/>
        <v>-19029.07</v>
      </c>
      <c r="I29" s="33">
        <f t="shared" si="6"/>
        <v>-17495.2</v>
      </c>
      <c r="J29" s="33">
        <f t="shared" si="6"/>
        <v>-21711.98</v>
      </c>
      <c r="K29" s="33">
        <f t="shared" si="6"/>
        <v>-37906.84</v>
      </c>
      <c r="L29" s="33">
        <f aca="true" t="shared" si="7" ref="L29:L36">SUM(B29:K29)</f>
        <v>-1035332.1599999999</v>
      </c>
      <c r="M29"/>
    </row>
    <row r="30" spans="1:13" ht="18.75" customHeight="1">
      <c r="A30" s="27" t="s">
        <v>30</v>
      </c>
      <c r="B30" s="33">
        <f>B31+B32+B33+B34</f>
        <v>-17384.4</v>
      </c>
      <c r="C30" s="33">
        <f aca="true" t="shared" si="8" ref="C30:K30">C31+C32+C33+C34</f>
        <v>-18264.4</v>
      </c>
      <c r="D30" s="33">
        <f t="shared" si="8"/>
        <v>-60143.6</v>
      </c>
      <c r="E30" s="33">
        <f t="shared" si="8"/>
        <v>-44488.4</v>
      </c>
      <c r="F30" s="33">
        <f t="shared" si="8"/>
        <v>-42372</v>
      </c>
      <c r="G30" s="33">
        <f t="shared" si="8"/>
        <v>-25440.8</v>
      </c>
      <c r="H30" s="33">
        <f t="shared" si="8"/>
        <v>-10815.2</v>
      </c>
      <c r="I30" s="33">
        <f t="shared" si="8"/>
        <v>-14845.6</v>
      </c>
      <c r="J30" s="33">
        <f t="shared" si="8"/>
        <v>-19346.8</v>
      </c>
      <c r="K30" s="33">
        <f t="shared" si="8"/>
        <v>-33805.2</v>
      </c>
      <c r="L30" s="33">
        <f t="shared" si="7"/>
        <v>-286906.39999999997</v>
      </c>
      <c r="M30"/>
    </row>
    <row r="31" spans="1:13" s="36" customFormat="1" ht="18.75" customHeight="1">
      <c r="A31" s="34" t="s">
        <v>55</v>
      </c>
      <c r="B31" s="33">
        <f>-ROUND((B9)*$E$3,2)</f>
        <v>-17384.4</v>
      </c>
      <c r="C31" s="33">
        <f aca="true" t="shared" si="9" ref="C31:K31">-ROUND((C9)*$E$3,2)</f>
        <v>-18264.4</v>
      </c>
      <c r="D31" s="33">
        <f t="shared" si="9"/>
        <v>-60143.6</v>
      </c>
      <c r="E31" s="33">
        <f t="shared" si="9"/>
        <v>-44488.4</v>
      </c>
      <c r="F31" s="33">
        <f t="shared" si="9"/>
        <v>-42372</v>
      </c>
      <c r="G31" s="33">
        <f t="shared" si="9"/>
        <v>-25440.8</v>
      </c>
      <c r="H31" s="33">
        <f t="shared" si="9"/>
        <v>-10815.2</v>
      </c>
      <c r="I31" s="33">
        <f t="shared" si="9"/>
        <v>-14845.6</v>
      </c>
      <c r="J31" s="33">
        <f t="shared" si="9"/>
        <v>-19346.8</v>
      </c>
      <c r="K31" s="33">
        <f t="shared" si="9"/>
        <v>-33805.2</v>
      </c>
      <c r="L31" s="33">
        <f t="shared" si="7"/>
        <v>-286906.39999999997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-106109.37</v>
      </c>
      <c r="C35" s="38">
        <f aca="true" t="shared" si="10" ref="C35:K35">SUM(C36:C47)</f>
        <v>-2155.61</v>
      </c>
      <c r="D35" s="38">
        <f t="shared" si="10"/>
        <v>-7305.12</v>
      </c>
      <c r="E35" s="38">
        <f t="shared" si="10"/>
        <v>-606004.77</v>
      </c>
      <c r="F35" s="38">
        <f t="shared" si="10"/>
        <v>-6451.85</v>
      </c>
      <c r="G35" s="38">
        <f t="shared" si="10"/>
        <v>-3068.75</v>
      </c>
      <c r="H35" s="38">
        <f t="shared" si="10"/>
        <v>-8213.869999999999</v>
      </c>
      <c r="I35" s="38">
        <f t="shared" si="10"/>
        <v>-2649.6</v>
      </c>
      <c r="J35" s="38">
        <f t="shared" si="10"/>
        <v>-2365.18</v>
      </c>
      <c r="K35" s="38">
        <f t="shared" si="10"/>
        <v>-4101.64</v>
      </c>
      <c r="L35" s="33">
        <f t="shared" si="7"/>
        <v>-748425.76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-594000</v>
      </c>
    </row>
    <row r="46" spans="1:12" ht="18.75" customHeight="1">
      <c r="A46" s="37" t="s">
        <v>72</v>
      </c>
      <c r="B46" s="17">
        <v>-3053.78</v>
      </c>
      <c r="C46" s="17">
        <v>-2155.61</v>
      </c>
      <c r="D46" s="17">
        <v>-7305.12</v>
      </c>
      <c r="E46" s="17">
        <v>-6302.16</v>
      </c>
      <c r="F46" s="17">
        <v>-6451.85</v>
      </c>
      <c r="G46" s="17">
        <v>-3068.75</v>
      </c>
      <c r="H46" s="17">
        <v>-1691.55</v>
      </c>
      <c r="I46" s="17">
        <v>-2649.6</v>
      </c>
      <c r="J46" s="17">
        <v>-2365.18</v>
      </c>
      <c r="K46" s="17">
        <v>-4101.64</v>
      </c>
      <c r="L46" s="30">
        <f t="shared" si="11"/>
        <v>-39145.23999999999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290269.30999999994</v>
      </c>
      <c r="C50" s="41">
        <f>IF(C18+C29+C42+C51&lt;0,0,C18+C29+C51)</f>
        <v>272227.92</v>
      </c>
      <c r="D50" s="41">
        <f>IF(D18+D29+D42+D51&lt;0,0,D18+D29+D51)</f>
        <v>924261.31</v>
      </c>
      <c r="E50" s="41">
        <f>IF(E18+E29+E42+E51&lt;0,0,E18+E29+E51)</f>
        <v>204635.36</v>
      </c>
      <c r="F50" s="41">
        <f>IF(F18+F29+F42+F51&lt;0,0,F18+F29+F51)</f>
        <v>826837.62</v>
      </c>
      <c r="G50" s="41">
        <f>IF(G18+G29+G42+G51&lt;0,0,G18+G29+G51)</f>
        <v>388607.20000000007</v>
      </c>
      <c r="H50" s="41">
        <f>IF(H18+H29+H42+H51&lt;0,0,H18+H29+H51)</f>
        <v>209917.86000000002</v>
      </c>
      <c r="I50" s="41">
        <f>IF(I18+I29+I42+I51&lt;0,0,I18+I29+I51)</f>
        <v>342255.0899999999</v>
      </c>
      <c r="J50" s="41">
        <f>IF(J18+J29+J42+J51&lt;0,0,J18+J29+J51)</f>
        <v>299983.4700000001</v>
      </c>
      <c r="K50" s="41">
        <f>IF(K18+K29+K42+K51&lt;0,0,K18+K29+K51)</f>
        <v>519315.1100000001</v>
      </c>
      <c r="L50" s="42">
        <f>SUM(B50:K50)</f>
        <v>4278310.25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290269.31</v>
      </c>
      <c r="C56" s="41">
        <f aca="true" t="shared" si="12" ref="C56:J56">SUM(C57:C68)</f>
        <v>272227.92</v>
      </c>
      <c r="D56" s="41">
        <f t="shared" si="12"/>
        <v>924261.3</v>
      </c>
      <c r="E56" s="41">
        <f t="shared" si="12"/>
        <v>204635.36</v>
      </c>
      <c r="F56" s="41">
        <f t="shared" si="12"/>
        <v>826837.62</v>
      </c>
      <c r="G56" s="41">
        <f t="shared" si="12"/>
        <v>388607.2</v>
      </c>
      <c r="H56" s="41">
        <f t="shared" si="12"/>
        <v>209917.87</v>
      </c>
      <c r="I56" s="41">
        <f>SUM(I57:I71)</f>
        <v>342255.09</v>
      </c>
      <c r="J56" s="41">
        <f t="shared" si="12"/>
        <v>299983.47</v>
      </c>
      <c r="K56" s="41">
        <f>SUM(K57:K70)</f>
        <v>519315.12</v>
      </c>
      <c r="L56" s="46">
        <f>SUM(B56:K56)</f>
        <v>4278310.260000001</v>
      </c>
      <c r="M56" s="40"/>
    </row>
    <row r="57" spans="1:13" ht="18.75" customHeight="1">
      <c r="A57" s="47" t="s">
        <v>48</v>
      </c>
      <c r="B57" s="48">
        <v>290269.31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290269.31</v>
      </c>
      <c r="M57" s="40"/>
    </row>
    <row r="58" spans="1:12" ht="18.75" customHeight="1">
      <c r="A58" s="47" t="s">
        <v>58</v>
      </c>
      <c r="B58" s="17">
        <v>0</v>
      </c>
      <c r="C58" s="48">
        <v>238008.87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238008.87</v>
      </c>
    </row>
    <row r="59" spans="1:12" ht="18.75" customHeight="1">
      <c r="A59" s="47" t="s">
        <v>59</v>
      </c>
      <c r="B59" s="17">
        <v>0</v>
      </c>
      <c r="C59" s="48">
        <v>34219.05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34219.05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924261.3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924261.3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204635.36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204635.36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826837.62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826837.62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388607.2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388607.2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209917.87</v>
      </c>
      <c r="I64" s="17">
        <v>0</v>
      </c>
      <c r="J64" s="17">
        <v>0</v>
      </c>
      <c r="K64" s="17">
        <v>0</v>
      </c>
      <c r="L64" s="46">
        <f t="shared" si="13"/>
        <v>209917.87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299983.47</v>
      </c>
      <c r="K66" s="17">
        <v>0</v>
      </c>
      <c r="L66" s="46">
        <f t="shared" si="13"/>
        <v>299983.47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270718.97</v>
      </c>
      <c r="L67" s="46">
        <f t="shared" si="13"/>
        <v>270718.97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248596.15</v>
      </c>
      <c r="L68" s="46">
        <f t="shared" si="13"/>
        <v>248596.15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342255.09</v>
      </c>
      <c r="J71" s="53">
        <v>0</v>
      </c>
      <c r="K71" s="53">
        <v>0</v>
      </c>
      <c r="L71" s="51">
        <f>SUM(B71:K71)</f>
        <v>342255.09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2022-09-11T18:58:30Z</dcterms:modified>
  <cp:category/>
  <cp:version/>
  <cp:contentType/>
  <cp:contentStatus/>
</cp:coreProperties>
</file>