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<sst xmlns="http://schemas.openxmlformats.org/spreadsheetml/2006/main" count="81" uniqueCount="80">
  <si>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</si>
  <si>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</si>
  <si>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</si>
  <si>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</si>
  <si>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</si>
  <si>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</si>
  <si>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</si>
  <si>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</si>
  <si>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</si>
  <si>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</si>
  <si>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</si>
  <si>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</si>
  <si>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</si>
  <si>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</si>
  <si>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</si>
  <si>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</si>
  <si>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</si>
  <si>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</si>
  <si>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</si>
  <si>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</si>
  <si>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</si>
  <si>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</si>
  <si>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</si>
  <si>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</si>
  <si>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</si>
  <si>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</si>
  <si>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</si>
  <si>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</si>
  <si>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</si>
  <si>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</si>
  <si>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</si>
  <si>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</si>
  <si>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</si>
  <si>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</si>
  <si>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</si>
  <si>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</si>
  <si>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</si>
  <si>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</si>
  <si>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</si>
  <si>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</si>
  <si>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</si>
  <si>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</si>
  <si>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</si>
  <si>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</si>
  <si>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</si>
  <si>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</si>
  <si>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</si>
  <si>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</si>
  <si>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</si>
  <si>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</si>
  <si>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</si>
  <si>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</si>
  <si>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</si>
  <si>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</si>
  <si>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</si>
  <si>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</si>
  <si>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</si>
  <si>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</si>
  <si>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</si>
  <si>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</si>
  <si>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</si>
  <si>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</si>
  <si>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</si>
  <si>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</si>
  <si>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</si>
  <si>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</si>
  <si>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</si>
  <si>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</si>
  <si>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</si>
  <si>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</si>
  <si>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</si>
  <si>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</si>
  <si>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</si>
  <si>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02/09/22 - VENCIMENTO 12/09/22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</si>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</sst>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90862</v>
      </c>
      <c r="C7" s="10">
        <f>C8+C11</f>
        <v>106823</v>
      </c>
      <c r="D7" s="10">
        <f aca="true" t="shared" si="0" ref="D7:K7">D8+D11</f>
        <v>319183</v>
      </c>
      <c r="E7" s="10">
        <f t="shared" si="0"/>
        <v>257467</v>
      </c>
      <c r="F7" s="10">
        <f t="shared" si="0"/>
        <v>271416</v>
      </c>
      <c r="G7" s="10">
        <f t="shared" si="0"/>
        <v>147176</v>
      </c>
      <c r="H7" s="10">
        <f t="shared" si="0"/>
        <v>79575</v>
      </c>
      <c r="I7" s="10">
        <f t="shared" si="0"/>
        <v>119196</v>
      </c>
      <c r="J7" s="10">
        <f t="shared" si="0"/>
        <v>127145</v>
      </c>
      <c r="K7" s="10">
        <f t="shared" si="0"/>
        <v>217038</v>
      </c>
      <c r="L7" s="10">
        <f>SUM(B7:K7)</f>
        <v>1735881</v>
      </c>
      <c r="M7" s="11"/>
    </row>
    <row r="8" spans="1:13" ht="17.25" customHeight="1">
      <c r="A8" s="12" t="s">
        <v>18</v>
      </c>
      <c r="B8" s="13">
        <f>B9+B10</f>
        <v>6004</v>
      </c>
      <c r="C8" s="13">
        <f aca="true" t="shared" si="1" ref="C8:K8">C9+C10</f>
        <v>6234</v>
      </c>
      <c r="D8" s="13">
        <f t="shared" si="1"/>
        <v>18948</v>
      </c>
      <c r="E8" s="13">
        <f t="shared" si="1"/>
        <v>13650</v>
      </c>
      <c r="F8" s="13">
        <f t="shared" si="1"/>
        <v>13265</v>
      </c>
      <c r="G8" s="13">
        <f t="shared" si="1"/>
        <v>9964</v>
      </c>
      <c r="H8" s="13">
        <f t="shared" si="1"/>
        <v>4613</v>
      </c>
      <c r="I8" s="13">
        <f t="shared" si="1"/>
        <v>5324</v>
      </c>
      <c r="J8" s="13">
        <f t="shared" si="1"/>
        <v>8600</v>
      </c>
      <c r="K8" s="13">
        <f t="shared" si="1"/>
        <v>12099</v>
      </c>
      <c r="L8" s="13">
        <f>SUM(B8:K8)</f>
        <v>98701</v>
      </c>
      <c r="M8"/>
    </row>
    <row r="9" spans="1:13" ht="17.25" customHeight="1">
      <c r="A9" s="14" t="s">
        <v>19</v>
      </c>
      <c r="B9" s="15">
        <v>6003</v>
      </c>
      <c r="C9" s="15">
        <v>6234</v>
      </c>
      <c r="D9" s="15">
        <v>18948</v>
      </c>
      <c r="E9" s="15">
        <v>13650</v>
      </c>
      <c r="F9" s="15">
        <v>13265</v>
      </c>
      <c r="G9" s="15">
        <v>9964</v>
      </c>
      <c r="H9" s="15">
        <v>4581</v>
      </c>
      <c r="I9" s="15">
        <v>5324</v>
      </c>
      <c r="J9" s="15">
        <v>8600</v>
      </c>
      <c r="K9" s="15">
        <v>12099</v>
      </c>
      <c r="L9" s="13">
        <f>SUM(B9:K9)</f>
        <v>98668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84858</v>
      </c>
      <c r="C11" s="15">
        <v>100589</v>
      </c>
      <c r="D11" s="15">
        <v>300235</v>
      </c>
      <c r="E11" s="15">
        <v>243817</v>
      </c>
      <c r="F11" s="15">
        <v>258151</v>
      </c>
      <c r="G11" s="15">
        <v>137212</v>
      </c>
      <c r="H11" s="15">
        <v>74962</v>
      </c>
      <c r="I11" s="15">
        <v>113872</v>
      </c>
      <c r="J11" s="15">
        <v>118545</v>
      </c>
      <c r="K11" s="15">
        <v>204939</v>
      </c>
      <c r="L11" s="13">
        <f>SUM(B11:K11)</f>
        <v>1637180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1.249168058258744</v>
      </c>
      <c r="C16" s="22">
        <v>1.2166304650868</v>
      </c>
      <c r="D16" s="22">
        <v>1.076549828360229</v>
      </c>
      <c r="E16" s="22">
        <v>1.090732620922199</v>
      </c>
      <c r="F16" s="22">
        <v>1.225527161657528</v>
      </c>
      <c r="G16" s="22">
        <v>1.225347466880606</v>
      </c>
      <c r="H16" s="22">
        <v>1.117762771161561</v>
      </c>
      <c r="I16" s="22">
        <v>1.194185114931435</v>
      </c>
      <c r="J16" s="22">
        <v>1.25540705373031</v>
      </c>
      <c r="K16" s="22">
        <v>1.142684365233362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818900.6299999999</v>
      </c>
      <c r="C18" s="25">
        <f aca="true" t="shared" si="2" ref="C18:K18">SUM(C19:C26)</f>
        <v>547744.82</v>
      </c>
      <c r="D18" s="25">
        <f t="shared" si="2"/>
        <v>1736921.83</v>
      </c>
      <c r="E18" s="25">
        <f t="shared" si="2"/>
        <v>1428999.46</v>
      </c>
      <c r="F18" s="25">
        <f t="shared" si="2"/>
        <v>1515749.6199999999</v>
      </c>
      <c r="G18" s="25">
        <f t="shared" si="2"/>
        <v>902901.25</v>
      </c>
      <c r="H18" s="25">
        <f t="shared" si="2"/>
        <v>493336.10000000003</v>
      </c>
      <c r="I18" s="25">
        <f t="shared" si="2"/>
        <v>640633.3500000001</v>
      </c>
      <c r="J18" s="25">
        <f t="shared" si="2"/>
        <v>778477.3300000001</v>
      </c>
      <c r="K18" s="25">
        <f t="shared" si="2"/>
        <v>986802.6699999998</v>
      </c>
      <c r="L18" s="25">
        <f>SUM(B18:K18)</f>
        <v>9850467.06</v>
      </c>
      <c r="M18"/>
    </row>
    <row r="19" spans="1:13" ht="17.25" customHeight="1">
      <c r="A19" s="26" t="s">
        <v>24</v>
      </c>
      <c r="B19" s="61">
        <f>ROUND((B13+B14)*B7,2)</f>
        <v>650481.06</v>
      </c>
      <c r="C19" s="61">
        <f aca="true" t="shared" si="3" ref="C19:K19">ROUND((C13+C14)*C7,2)</f>
        <v>438358.86</v>
      </c>
      <c r="D19" s="61">
        <f t="shared" si="3"/>
        <v>1558889.77</v>
      </c>
      <c r="E19" s="61">
        <f t="shared" si="3"/>
        <v>1273740.74</v>
      </c>
      <c r="F19" s="61">
        <f t="shared" si="3"/>
        <v>1186413.62</v>
      </c>
      <c r="G19" s="61">
        <f t="shared" si="3"/>
        <v>707386.73</v>
      </c>
      <c r="H19" s="61">
        <f t="shared" si="3"/>
        <v>421301.88</v>
      </c>
      <c r="I19" s="61">
        <f t="shared" si="3"/>
        <v>523222.76</v>
      </c>
      <c r="J19" s="61">
        <f t="shared" si="3"/>
        <v>601077.99</v>
      </c>
      <c r="K19" s="61">
        <f t="shared" si="3"/>
        <v>837875.2</v>
      </c>
      <c r="L19" s="33">
        <f>SUM(B19:K19)</f>
        <v>8198748.609999999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162079.1</v>
      </c>
      <c r="C20" s="33">
        <f t="shared" si="4"/>
        <v>94961.88</v>
      </c>
      <c r="D20" s="33">
        <f t="shared" si="4"/>
        <v>119332.74</v>
      </c>
      <c r="E20" s="33">
        <f t="shared" si="4"/>
        <v>115569.84</v>
      </c>
      <c r="F20" s="33">
        <f t="shared" si="4"/>
        <v>267568.5</v>
      </c>
      <c r="G20" s="33">
        <f t="shared" si="4"/>
        <v>159407.81</v>
      </c>
      <c r="H20" s="33">
        <f t="shared" si="4"/>
        <v>49613.68</v>
      </c>
      <c r="I20" s="33">
        <f t="shared" si="4"/>
        <v>101602.07</v>
      </c>
      <c r="J20" s="33">
        <f t="shared" si="4"/>
        <v>153519.56</v>
      </c>
      <c r="K20" s="33">
        <f t="shared" si="4"/>
        <v>119551.69</v>
      </c>
      <c r="L20" s="33">
        <f aca="true" t="shared" si="5" ref="L19:L26">SUM(B20:K20)</f>
        <v>1343206.87</v>
      </c>
      <c r="M20"/>
    </row>
    <row r="21" spans="1:13" ht="17.25" customHeight="1">
      <c r="A21" s="27" t="s">
        <v>26</v>
      </c>
      <c r="B21" s="33">
        <v>3453.62</v>
      </c>
      <c r="C21" s="33">
        <v>11864.92</v>
      </c>
      <c r="D21" s="33">
        <v>52624.57</v>
      </c>
      <c r="E21" s="33">
        <v>34123.08</v>
      </c>
      <c r="F21" s="33">
        <v>57845.63</v>
      </c>
      <c r="G21" s="33">
        <v>34879.84</v>
      </c>
      <c r="H21" s="33">
        <v>19945.59</v>
      </c>
      <c r="I21" s="33">
        <v>13117.73</v>
      </c>
      <c r="J21" s="33">
        <v>19215.64</v>
      </c>
      <c r="K21" s="33">
        <v>24379.69</v>
      </c>
      <c r="L21" s="33">
        <f t="shared" si="5"/>
        <v>271450.31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629.94</v>
      </c>
      <c r="C24" s="33">
        <v>419.96</v>
      </c>
      <c r="D24" s="33">
        <v>1332.57</v>
      </c>
      <c r="E24" s="33">
        <v>1098.36</v>
      </c>
      <c r="F24" s="33">
        <v>1162.97</v>
      </c>
      <c r="G24" s="33">
        <v>694.55</v>
      </c>
      <c r="H24" s="33">
        <v>379.58</v>
      </c>
      <c r="I24" s="33">
        <v>492.65</v>
      </c>
      <c r="J24" s="33">
        <v>597.64</v>
      </c>
      <c r="K24" s="33">
        <v>756.47</v>
      </c>
      <c r="L24" s="33">
        <f t="shared" si="5"/>
        <v>7564.6900000000005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-576086.85</v>
      </c>
      <c r="C29" s="33">
        <f t="shared" si="6"/>
        <v>-32054.39</v>
      </c>
      <c r="D29" s="33">
        <f t="shared" si="6"/>
        <v>-90781.09999999999</v>
      </c>
      <c r="E29" s="33">
        <f t="shared" si="6"/>
        <v>-71870.1700000001</v>
      </c>
      <c r="F29" s="33">
        <f t="shared" si="6"/>
        <v>-67173.51</v>
      </c>
      <c r="G29" s="33">
        <f t="shared" si="6"/>
        <v>-47901.729999999996</v>
      </c>
      <c r="H29" s="33">
        <f t="shared" si="6"/>
        <v>-32751.59</v>
      </c>
      <c r="I29" s="33">
        <f t="shared" si="6"/>
        <v>-39550.369999999995</v>
      </c>
      <c r="J29" s="33">
        <f t="shared" si="6"/>
        <v>-41163.23</v>
      </c>
      <c r="K29" s="33">
        <f t="shared" si="6"/>
        <v>-57442.03</v>
      </c>
      <c r="L29" s="33">
        <f aca="true" t="shared" si="7" ref="L29:L36">SUM(B29:K29)</f>
        <v>-1056774.97</v>
      </c>
      <c r="M29"/>
    </row>
    <row r="30" spans="1:13" ht="18.75" customHeight="1">
      <c r="A30" s="27" t="s">
        <v>30</v>
      </c>
      <c r="B30" s="33">
        <f>B31+B32+B33+B34</f>
        <v>-26413.2</v>
      </c>
      <c r="C30" s="33">
        <f aca="true" t="shared" si="8" ref="C30:K30">C31+C32+C33+C34</f>
        <v>-27429.6</v>
      </c>
      <c r="D30" s="33">
        <f t="shared" si="8"/>
        <v>-83371.2</v>
      </c>
      <c r="E30" s="33">
        <f t="shared" si="8"/>
        <v>-60060</v>
      </c>
      <c r="F30" s="33">
        <f t="shared" si="8"/>
        <v>-58366</v>
      </c>
      <c r="G30" s="33">
        <f t="shared" si="8"/>
        <v>-43841.6</v>
      </c>
      <c r="H30" s="33">
        <f t="shared" si="8"/>
        <v>-20156.4</v>
      </c>
      <c r="I30" s="33">
        <f t="shared" si="8"/>
        <v>-36810.95</v>
      </c>
      <c r="J30" s="33">
        <f t="shared" si="8"/>
        <v>-37840</v>
      </c>
      <c r="K30" s="33">
        <f t="shared" si="8"/>
        <v>-53235.6</v>
      </c>
      <c r="L30" s="33">
        <f t="shared" si="7"/>
        <v>-447524.55</v>
      </c>
      <c r="M30"/>
    </row>
    <row r="31" spans="1:13" s="36" customFormat="1" ht="18.75" customHeight="1">
      <c r="A31" s="34" t="s">
        <v>55</v>
      </c>
      <c r="B31" s="33">
        <f>-ROUND((B9)*$E$3,2)</f>
        <v>-26413.2</v>
      </c>
      <c r="C31" s="33">
        <f aca="true" t="shared" si="9" ref="C31:K31">-ROUND((C9)*$E$3,2)</f>
        <v>-27429.6</v>
      </c>
      <c r="D31" s="33">
        <f t="shared" si="9"/>
        <v>-83371.2</v>
      </c>
      <c r="E31" s="33">
        <f t="shared" si="9"/>
        <v>-60060</v>
      </c>
      <c r="F31" s="33">
        <f t="shared" si="9"/>
        <v>-58366</v>
      </c>
      <c r="G31" s="33">
        <f t="shared" si="9"/>
        <v>-43841.6</v>
      </c>
      <c r="H31" s="33">
        <f t="shared" si="9"/>
        <v>-20156.4</v>
      </c>
      <c r="I31" s="33">
        <f t="shared" si="9"/>
        <v>-23425.6</v>
      </c>
      <c r="J31" s="33">
        <f t="shared" si="9"/>
        <v>-37840</v>
      </c>
      <c r="K31" s="33">
        <f t="shared" si="9"/>
        <v>-53235.6</v>
      </c>
      <c r="L31" s="33">
        <f t="shared" si="7"/>
        <v>-434139.19999999995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-13385.35</v>
      </c>
      <c r="J34" s="17">
        <v>0</v>
      </c>
      <c r="K34" s="17">
        <v>0</v>
      </c>
      <c r="L34" s="33">
        <f t="shared" si="7"/>
        <v>-13385.35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-4624.79</v>
      </c>
      <c r="D35" s="38">
        <f t="shared" si="10"/>
        <v>-7409.9</v>
      </c>
      <c r="E35" s="38">
        <f t="shared" si="10"/>
        <v>-11810.170000000104</v>
      </c>
      <c r="F35" s="38">
        <f t="shared" si="10"/>
        <v>-8807.51</v>
      </c>
      <c r="G35" s="38">
        <f t="shared" si="10"/>
        <v>-4060.13</v>
      </c>
      <c r="H35" s="38">
        <f t="shared" si="10"/>
        <v>-12595.189999999999</v>
      </c>
      <c r="I35" s="38">
        <f t="shared" si="10"/>
        <v>-2739.42</v>
      </c>
      <c r="J35" s="38">
        <f t="shared" si="10"/>
        <v>-3323.23</v>
      </c>
      <c r="K35" s="38">
        <f t="shared" si="10"/>
        <v>-4206.43</v>
      </c>
      <c r="L35" s="33">
        <f t="shared" si="7"/>
        <v>-166135.22000000012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-2289.55</v>
      </c>
      <c r="D39" s="17">
        <v>0</v>
      </c>
      <c r="E39" s="17">
        <v>0</v>
      </c>
      <c r="F39" s="17">
        <v>-2340.69</v>
      </c>
      <c r="G39" s="17">
        <v>-198</v>
      </c>
      <c r="H39" s="17">
        <v>-3962.17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-8790.41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1080000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-1080000</v>
      </c>
    </row>
    <row r="46" spans="1:12" ht="18.75" customHeight="1">
      <c r="A46" s="37" t="s">
        <v>72</v>
      </c>
      <c r="B46" s="17">
        <v>-3502.86</v>
      </c>
      <c r="C46" s="17">
        <v>-2335.24</v>
      </c>
      <c r="D46" s="17">
        <v>-7409.9</v>
      </c>
      <c r="E46" s="17">
        <v>-6107.56</v>
      </c>
      <c r="F46" s="17">
        <v>-6466.82</v>
      </c>
      <c r="G46" s="17">
        <v>-3862.13</v>
      </c>
      <c r="H46" s="17">
        <v>-2110.7</v>
      </c>
      <c r="I46" s="17">
        <v>-2739.42</v>
      </c>
      <c r="J46" s="17">
        <v>-3323.23</v>
      </c>
      <c r="K46" s="17">
        <v>-4206.43</v>
      </c>
      <c r="L46" s="30">
        <f t="shared" si="11"/>
        <v>-42064.29000000001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-443115.2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-443115.2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242813.7799999999</v>
      </c>
      <c r="C50" s="41">
        <f>IF(C18+C29+C42+C51&lt;0,0,C18+C29+C51)</f>
        <v>515690.42999999993</v>
      </c>
      <c r="D50" s="41">
        <f>IF(D18+D29+D42+D51&lt;0,0,D18+D29+D51)</f>
        <v>1646140.73</v>
      </c>
      <c r="E50" s="41">
        <f>IF(E18+E29+E42+E51&lt;0,0,E18+E29+E51)</f>
        <v>1357129.2899999998</v>
      </c>
      <c r="F50" s="41">
        <f>IF(F18+F29+F42+F51&lt;0,0,F18+F29+F51)</f>
        <v>1448576.1099999999</v>
      </c>
      <c r="G50" s="41">
        <f>IF(G18+G29+G42+G51&lt;0,0,G18+G29+G51)</f>
        <v>854999.52</v>
      </c>
      <c r="H50" s="41">
        <f>IF(H18+H29+H42+H51&lt;0,0,H18+H29+H51)</f>
        <v>460584.51</v>
      </c>
      <c r="I50" s="41">
        <f>IF(I18+I29+I42+I51&lt;0,0,I18+I29+I51)</f>
        <v>601082.9800000001</v>
      </c>
      <c r="J50" s="41">
        <f>IF(J18+J29+J42+J51&lt;0,0,J18+J29+J51)</f>
        <v>737314.1000000001</v>
      </c>
      <c r="K50" s="41">
        <f>IF(K18+K29+K42+K51&lt;0,0,K18+K29+K51)</f>
        <v>929360.6399999998</v>
      </c>
      <c r="L50" s="42">
        <f>SUM(B50:K50)</f>
        <v>8793692.09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242813.78</v>
      </c>
      <c r="C56" s="41">
        <f aca="true" t="shared" si="12" ref="C56:J56">SUM(C57:C68)</f>
        <v>515690.43</v>
      </c>
      <c r="D56" s="41">
        <f t="shared" si="12"/>
        <v>1646140.74</v>
      </c>
      <c r="E56" s="41">
        <f t="shared" si="12"/>
        <v>1357129.3</v>
      </c>
      <c r="F56" s="41">
        <f t="shared" si="12"/>
        <v>1448576.11</v>
      </c>
      <c r="G56" s="41">
        <f t="shared" si="12"/>
        <v>854999.51</v>
      </c>
      <c r="H56" s="41">
        <f t="shared" si="12"/>
        <v>460584.51</v>
      </c>
      <c r="I56" s="41">
        <f>SUM(I57:I71)</f>
        <v>601082.98</v>
      </c>
      <c r="J56" s="41">
        <f t="shared" si="12"/>
        <v>737314.1</v>
      </c>
      <c r="K56" s="41">
        <f>SUM(K57:K70)</f>
        <v>929360.6399999999</v>
      </c>
      <c r="L56" s="46">
        <f>SUM(B56:K56)</f>
        <v>8793692.1</v>
      </c>
      <c r="M56" s="40"/>
    </row>
    <row r="57" spans="1:13" ht="18.75" customHeight="1">
      <c r="A57" s="47" t="s">
        <v>48</v>
      </c>
      <c r="B57" s="48">
        <v>242813.78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242813.78</v>
      </c>
      <c r="M57" s="40"/>
    </row>
    <row r="58" spans="1:12" ht="18.75" customHeight="1">
      <c r="A58" s="47" t="s">
        <v>58</v>
      </c>
      <c r="B58" s="17">
        <v>0</v>
      </c>
      <c r="C58" s="48">
        <v>450765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450765</v>
      </c>
    </row>
    <row r="59" spans="1:12" ht="18.75" customHeight="1">
      <c r="A59" s="47" t="s">
        <v>59</v>
      </c>
      <c r="B59" s="17">
        <v>0</v>
      </c>
      <c r="C59" s="48">
        <v>64925.43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64925.43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1646140.74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1646140.74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1357129.3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1357129.3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1448576.11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1448576.11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854999.51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854999.51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460584.51</v>
      </c>
      <c r="I64" s="17">
        <v>0</v>
      </c>
      <c r="J64" s="17">
        <v>0</v>
      </c>
      <c r="K64" s="17">
        <v>0</v>
      </c>
      <c r="L64" s="46">
        <f t="shared" si="13"/>
        <v>460584.51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737314.1</v>
      </c>
      <c r="K66" s="17">
        <v>0</v>
      </c>
      <c r="L66" s="46">
        <f t="shared" si="13"/>
        <v>737314.1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535869.35</v>
      </c>
      <c r="L67" s="46">
        <f t="shared" si="13"/>
        <v>535869.35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393491.29</v>
      </c>
      <c r="L68" s="46">
        <f t="shared" si="13"/>
        <v>393491.29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601082.98</v>
      </c>
      <c r="J71" s="53">
        <v>0</v>
      </c>
      <c r="K71" s="53">
        <v>0</v>
      </c>
      <c r="L71" s="51">
        <f>SUM(B71:K71)</f>
        <v>601082.98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2022-09-11T18:52:34Z</dcterms:modified>
  <cp:category/>
  <cp:version/>
  <cp:contentType/>
  <cp:contentStatus/>
</cp:coreProperties>
</file>