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<sst xmlns="http://schemas.openxmlformats.org/spreadsheetml/2006/main" count="81" uniqueCount="80">
  <si>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</si>
  <si>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</si>
  <si>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</si>
  <si>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</si>
  <si>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</si>
  <si>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</si>
  <si>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</si>
  <si>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</si>
  <si>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</si>
  <si>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</si>
  <si>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</si>
  <si>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</si>
  <si>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</si>
  <si>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</si>
  <si>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</si>
  <si>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</si>
  <si>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</si>
  <si>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</si>
  <si>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</si>
  <si>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</si>
  <si>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</si>
  <si>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</si>
  <si>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</si>
  <si>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</si>
  <si>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</si>
  <si>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</si>
  <si>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</si>
  <si>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</si>
  <si>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</si>
  <si>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</si>
  <si>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</si>
  <si>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</si>
  <si>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</si>
  <si>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</si>
  <si>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</si>
  <si>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</si>
  <si>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</si>
  <si>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</si>
  <si>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</si>
  <si>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</si>
  <si>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</si>
  <si>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</si>
  <si>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</si>
  <si>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</si>
  <si>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</si>
  <si>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</si>
  <si>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</si>
  <si>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</si>
  <si>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</si>
  <si>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</si>
  <si>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</si>
  <si>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</si>
  <si>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</si>
  <si>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</si>
  <si>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</si>
  <si>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</si>
  <si>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</si>
  <si>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</si>
  <si>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</si>
  <si>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</si>
  <si>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</si>
  <si>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</si>
  <si>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</si>
  <si>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</si>
  <si>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</si>
  <si>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</si>
  <si>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</si>
  <si>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</si>
  <si>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</si>
  <si>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</si>
  <si>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</si>
  <si>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</si>
  <si>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</si>
  <si>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01/09/22 - VENCIMENTO 09/09/22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</si>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</sst>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91920</v>
      </c>
      <c r="C7" s="10">
        <f>C8+C11</f>
        <v>109715</v>
      </c>
      <c r="D7" s="10">
        <f aca="true" t="shared" si="0" ref="D7:K7">D8+D11</f>
        <v>324466</v>
      </c>
      <c r="E7" s="10">
        <f t="shared" si="0"/>
        <v>255333</v>
      </c>
      <c r="F7" s="10">
        <f t="shared" si="0"/>
        <v>272871</v>
      </c>
      <c r="G7" s="10">
        <f t="shared" si="0"/>
        <v>150514</v>
      </c>
      <c r="H7" s="10">
        <f t="shared" si="0"/>
        <v>80990</v>
      </c>
      <c r="I7" s="10">
        <f t="shared" si="0"/>
        <v>119694</v>
      </c>
      <c r="J7" s="10">
        <f t="shared" si="0"/>
        <v>130838</v>
      </c>
      <c r="K7" s="10">
        <f t="shared" si="0"/>
        <v>222490</v>
      </c>
      <c r="L7" s="10">
        <f>SUM(B7:K7)</f>
        <v>1758831</v>
      </c>
      <c r="M7" s="11"/>
    </row>
    <row r="8" spans="1:13" ht="17.25" customHeight="1">
      <c r="A8" s="12" t="s">
        <v>18</v>
      </c>
      <c r="B8" s="13">
        <f>B9+B10</f>
        <v>6056</v>
      </c>
      <c r="C8" s="13">
        <f aca="true" t="shared" si="1" ref="C8:K8">C9+C10</f>
        <v>6233</v>
      </c>
      <c r="D8" s="13">
        <f t="shared" si="1"/>
        <v>19193</v>
      </c>
      <c r="E8" s="13">
        <f t="shared" si="1"/>
        <v>12930</v>
      </c>
      <c r="F8" s="13">
        <f t="shared" si="1"/>
        <v>13152</v>
      </c>
      <c r="G8" s="13">
        <f t="shared" si="1"/>
        <v>10139</v>
      </c>
      <c r="H8" s="13">
        <f t="shared" si="1"/>
        <v>4846</v>
      </c>
      <c r="I8" s="13">
        <f t="shared" si="1"/>
        <v>5510</v>
      </c>
      <c r="J8" s="13">
        <f t="shared" si="1"/>
        <v>8698</v>
      </c>
      <c r="K8" s="13">
        <f t="shared" si="1"/>
        <v>12279</v>
      </c>
      <c r="L8" s="13">
        <f>SUM(B8:K8)</f>
        <v>99036</v>
      </c>
      <c r="M8"/>
    </row>
    <row r="9" spans="1:13" ht="17.25" customHeight="1">
      <c r="A9" s="14" t="s">
        <v>19</v>
      </c>
      <c r="B9" s="15">
        <v>6055</v>
      </c>
      <c r="C9" s="15">
        <v>6233</v>
      </c>
      <c r="D9" s="15">
        <v>19193</v>
      </c>
      <c r="E9" s="15">
        <v>12930</v>
      </c>
      <c r="F9" s="15">
        <v>13152</v>
      </c>
      <c r="G9" s="15">
        <v>10139</v>
      </c>
      <c r="H9" s="15">
        <v>4804</v>
      </c>
      <c r="I9" s="15">
        <v>5510</v>
      </c>
      <c r="J9" s="15">
        <v>8698</v>
      </c>
      <c r="K9" s="15">
        <v>12279</v>
      </c>
      <c r="L9" s="13">
        <f>SUM(B9:K9)</f>
        <v>98993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>SUM(B10:K10)</f>
        <v>43</v>
      </c>
      <c r="M10"/>
    </row>
    <row r="11" spans="1:13" ht="17.25" customHeight="1">
      <c r="A11" s="12" t="s">
        <v>21</v>
      </c>
      <c r="B11" s="15">
        <v>85864</v>
      </c>
      <c r="C11" s="15">
        <v>103482</v>
      </c>
      <c r="D11" s="15">
        <v>305273</v>
      </c>
      <c r="E11" s="15">
        <v>242403</v>
      </c>
      <c r="F11" s="15">
        <v>259719</v>
      </c>
      <c r="G11" s="15">
        <v>140375</v>
      </c>
      <c r="H11" s="15">
        <v>76144</v>
      </c>
      <c r="I11" s="15">
        <v>114184</v>
      </c>
      <c r="J11" s="15">
        <v>122140</v>
      </c>
      <c r="K11" s="15">
        <v>210211</v>
      </c>
      <c r="L11" s="13">
        <f>SUM(B11:K11)</f>
        <v>1659795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1.235137284824245</v>
      </c>
      <c r="C16" s="22">
        <v>1.182980538637862</v>
      </c>
      <c r="D16" s="22">
        <v>1.059022645874425</v>
      </c>
      <c r="E16" s="22">
        <v>1.090254886817132</v>
      </c>
      <c r="F16" s="22">
        <v>1.208477595420946</v>
      </c>
      <c r="G16" s="22">
        <v>1.191035606839549</v>
      </c>
      <c r="H16" s="22">
        <v>1.090836053398027</v>
      </c>
      <c r="I16" s="22">
        <v>1.179532368581165</v>
      </c>
      <c r="J16" s="22">
        <v>1.226874005235369</v>
      </c>
      <c r="K16" s="22">
        <v>1.10638482641182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819131.7699999999</v>
      </c>
      <c r="C18" s="25">
        <f aca="true" t="shared" si="2" ref="C18:K18">SUM(C19:C26)</f>
        <v>547035.9199999999</v>
      </c>
      <c r="D18" s="25">
        <f t="shared" si="2"/>
        <v>1736915.4499999997</v>
      </c>
      <c r="E18" s="25">
        <f t="shared" si="2"/>
        <v>1417081.1399999997</v>
      </c>
      <c r="F18" s="25">
        <f t="shared" si="2"/>
        <v>1501593.21</v>
      </c>
      <c r="G18" s="25">
        <f t="shared" si="2"/>
        <v>897704.3399999999</v>
      </c>
      <c r="H18" s="25">
        <f t="shared" si="2"/>
        <v>489743.61</v>
      </c>
      <c r="I18" s="25">
        <f t="shared" si="2"/>
        <v>635611.07</v>
      </c>
      <c r="J18" s="25">
        <f t="shared" si="2"/>
        <v>782782.8500000001</v>
      </c>
      <c r="K18" s="25">
        <f t="shared" si="2"/>
        <v>979534.9</v>
      </c>
      <c r="L18" s="25">
        <f>SUM(B18:K18)</f>
        <v>9807134.26</v>
      </c>
      <c r="M18"/>
    </row>
    <row r="19" spans="1:13" ht="17.25" customHeight="1">
      <c r="A19" s="26" t="s">
        <v>24</v>
      </c>
      <c r="B19" s="61">
        <f>ROUND((B13+B14)*B7,2)</f>
        <v>658055.28</v>
      </c>
      <c r="C19" s="61">
        <f aca="true" t="shared" si="3" ref="C19:K19">ROUND((C13+C14)*C7,2)</f>
        <v>450226.47</v>
      </c>
      <c r="D19" s="61">
        <f t="shared" si="3"/>
        <v>1584691.94</v>
      </c>
      <c r="E19" s="61">
        <f t="shared" si="3"/>
        <v>1263183.42</v>
      </c>
      <c r="F19" s="61">
        <f t="shared" si="3"/>
        <v>1192773.72</v>
      </c>
      <c r="G19" s="61">
        <f t="shared" si="3"/>
        <v>723430.49</v>
      </c>
      <c r="H19" s="61">
        <f t="shared" si="3"/>
        <v>428793.46</v>
      </c>
      <c r="I19" s="61">
        <f t="shared" si="3"/>
        <v>525408.78</v>
      </c>
      <c r="J19" s="61">
        <f t="shared" si="3"/>
        <v>618536.65</v>
      </c>
      <c r="K19" s="61">
        <f t="shared" si="3"/>
        <v>858922.65</v>
      </c>
      <c r="L19" s="33">
        <f>SUM(B19:K19)</f>
        <v>8304022.860000001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154733.33</v>
      </c>
      <c r="C20" s="33">
        <f t="shared" si="4"/>
        <v>82382.68</v>
      </c>
      <c r="D20" s="33">
        <f t="shared" si="4"/>
        <v>93532.71</v>
      </c>
      <c r="E20" s="33">
        <f t="shared" si="4"/>
        <v>114008.48</v>
      </c>
      <c r="F20" s="33">
        <f t="shared" si="4"/>
        <v>248666.6</v>
      </c>
      <c r="G20" s="33">
        <f t="shared" si="4"/>
        <v>138200.98</v>
      </c>
      <c r="H20" s="33">
        <f t="shared" si="4"/>
        <v>38949.91</v>
      </c>
      <c r="I20" s="33">
        <f t="shared" si="4"/>
        <v>94327.88</v>
      </c>
      <c r="J20" s="33">
        <f t="shared" si="4"/>
        <v>140329.89</v>
      </c>
      <c r="K20" s="33">
        <f t="shared" si="4"/>
        <v>91376.34</v>
      </c>
      <c r="L20" s="33">
        <f aca="true" t="shared" si="5" ref="L19:L26">SUM(B20:K20)</f>
        <v>1196508.8</v>
      </c>
      <c r="M20"/>
    </row>
    <row r="21" spans="1:13" ht="17.25" customHeight="1">
      <c r="A21" s="27" t="s">
        <v>26</v>
      </c>
      <c r="B21" s="33">
        <v>3453.62</v>
      </c>
      <c r="C21" s="33">
        <v>11864.92</v>
      </c>
      <c r="D21" s="33">
        <v>52610.67</v>
      </c>
      <c r="E21" s="33">
        <v>34328.83</v>
      </c>
      <c r="F21" s="33">
        <v>56236.41</v>
      </c>
      <c r="G21" s="33">
        <v>34848.69</v>
      </c>
      <c r="H21" s="33">
        <v>19527.98</v>
      </c>
      <c r="I21" s="33">
        <v>13186.32</v>
      </c>
      <c r="J21" s="33">
        <v>19246.79</v>
      </c>
      <c r="K21" s="33">
        <v>24242.52</v>
      </c>
      <c r="L21" s="33">
        <f t="shared" si="5"/>
        <v>269546.75000000006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632.63</v>
      </c>
      <c r="C24" s="33">
        <v>422.65</v>
      </c>
      <c r="D24" s="33">
        <v>1337.95</v>
      </c>
      <c r="E24" s="33">
        <v>1092.97</v>
      </c>
      <c r="F24" s="33">
        <v>1157.58</v>
      </c>
      <c r="G24" s="33">
        <v>691.86</v>
      </c>
      <c r="H24" s="33">
        <v>376.89</v>
      </c>
      <c r="I24" s="33">
        <v>489.95</v>
      </c>
      <c r="J24" s="33">
        <v>603.02</v>
      </c>
      <c r="K24" s="33">
        <v>753.77</v>
      </c>
      <c r="L24" s="33">
        <f t="shared" si="5"/>
        <v>7559.27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4293.8099999999995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-133215.41999999998</v>
      </c>
      <c r="C29" s="33">
        <f t="shared" si="6"/>
        <v>-29775.41</v>
      </c>
      <c r="D29" s="33">
        <f t="shared" si="6"/>
        <v>-91889.04</v>
      </c>
      <c r="E29" s="33">
        <f t="shared" si="6"/>
        <v>291327.7699999999</v>
      </c>
      <c r="F29" s="33">
        <f t="shared" si="6"/>
        <v>-64305.68</v>
      </c>
      <c r="G29" s="33">
        <f t="shared" si="6"/>
        <v>-48458.759999999995</v>
      </c>
      <c r="H29" s="33">
        <f t="shared" si="6"/>
        <v>-29755.649999999998</v>
      </c>
      <c r="I29" s="33">
        <f t="shared" si="6"/>
        <v>-47195.64</v>
      </c>
      <c r="J29" s="33">
        <f t="shared" si="6"/>
        <v>-41624.369999999995</v>
      </c>
      <c r="K29" s="33">
        <f t="shared" si="6"/>
        <v>-58219.06</v>
      </c>
      <c r="L29" s="33">
        <f aca="true" t="shared" si="7" ref="L29:L36">SUM(B29:K29)</f>
        <v>-253111.26000000007</v>
      </c>
      <c r="M29"/>
    </row>
    <row r="30" spans="1:13" ht="18.75" customHeight="1">
      <c r="A30" s="27" t="s">
        <v>30</v>
      </c>
      <c r="B30" s="33">
        <f>B31+B32+B33+B34</f>
        <v>-26642</v>
      </c>
      <c r="C30" s="33">
        <f aca="true" t="shared" si="8" ref="C30:K30">C31+C32+C33+C34</f>
        <v>-27425.2</v>
      </c>
      <c r="D30" s="33">
        <f t="shared" si="8"/>
        <v>-84449.2</v>
      </c>
      <c r="E30" s="33">
        <f t="shared" si="8"/>
        <v>-56892</v>
      </c>
      <c r="F30" s="33">
        <f t="shared" si="8"/>
        <v>-57868.8</v>
      </c>
      <c r="G30" s="33">
        <f t="shared" si="8"/>
        <v>-44611.6</v>
      </c>
      <c r="H30" s="33">
        <f t="shared" si="8"/>
        <v>-21137.6</v>
      </c>
      <c r="I30" s="33">
        <f t="shared" si="8"/>
        <v>-44471.19</v>
      </c>
      <c r="J30" s="33">
        <f t="shared" si="8"/>
        <v>-38271.2</v>
      </c>
      <c r="K30" s="33">
        <f t="shared" si="8"/>
        <v>-54027.6</v>
      </c>
      <c r="L30" s="33">
        <f t="shared" si="7"/>
        <v>-455796.38999999996</v>
      </c>
      <c r="M30"/>
    </row>
    <row r="31" spans="1:13" s="36" customFormat="1" ht="18.75" customHeight="1">
      <c r="A31" s="34" t="s">
        <v>55</v>
      </c>
      <c r="B31" s="33">
        <f>-ROUND((B9)*$E$3,2)</f>
        <v>-26642</v>
      </c>
      <c r="C31" s="33">
        <f aca="true" t="shared" si="9" ref="C31:K31">-ROUND((C9)*$E$3,2)</f>
        <v>-27425.2</v>
      </c>
      <c r="D31" s="33">
        <f t="shared" si="9"/>
        <v>-84449.2</v>
      </c>
      <c r="E31" s="33">
        <f t="shared" si="9"/>
        <v>-56892</v>
      </c>
      <c r="F31" s="33">
        <f t="shared" si="9"/>
        <v>-57868.8</v>
      </c>
      <c r="G31" s="33">
        <f t="shared" si="9"/>
        <v>-44611.6</v>
      </c>
      <c r="H31" s="33">
        <f t="shared" si="9"/>
        <v>-21137.6</v>
      </c>
      <c r="I31" s="33">
        <f t="shared" si="9"/>
        <v>-24244</v>
      </c>
      <c r="J31" s="33">
        <f t="shared" si="9"/>
        <v>-38271.2</v>
      </c>
      <c r="K31" s="33">
        <f t="shared" si="9"/>
        <v>-54027.6</v>
      </c>
      <c r="L31" s="33">
        <f t="shared" si="7"/>
        <v>-435569.19999999995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-20227.19</v>
      </c>
      <c r="J34" s="17">
        <v>0</v>
      </c>
      <c r="K34" s="17">
        <v>0</v>
      </c>
      <c r="L34" s="33">
        <f t="shared" si="7"/>
        <v>-20227.19</v>
      </c>
      <c r="M34"/>
    </row>
    <row r="35" spans="1:13" s="36" customFormat="1" ht="18.75" customHeight="1">
      <c r="A35" s="27" t="s">
        <v>34</v>
      </c>
      <c r="B35" s="38">
        <f>SUM(B36:B47)</f>
        <v>-106573.42</v>
      </c>
      <c r="C35" s="38">
        <f aca="true" t="shared" si="10" ref="C35:K35">SUM(C36:C47)</f>
        <v>-2350.21</v>
      </c>
      <c r="D35" s="38">
        <f t="shared" si="10"/>
        <v>-7439.84</v>
      </c>
      <c r="E35" s="38">
        <f t="shared" si="10"/>
        <v>348219.7699999999</v>
      </c>
      <c r="F35" s="38">
        <f t="shared" si="10"/>
        <v>-6436.88</v>
      </c>
      <c r="G35" s="38">
        <f t="shared" si="10"/>
        <v>-3847.16</v>
      </c>
      <c r="H35" s="38">
        <f t="shared" si="10"/>
        <v>-8618.05</v>
      </c>
      <c r="I35" s="38">
        <f t="shared" si="10"/>
        <v>-2724.45</v>
      </c>
      <c r="J35" s="38">
        <f t="shared" si="10"/>
        <v>-3353.17</v>
      </c>
      <c r="K35" s="38">
        <f t="shared" si="10"/>
        <v>-4191.46</v>
      </c>
      <c r="L35" s="33">
        <f t="shared" si="7"/>
        <v>202685.1299999999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1440000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1440000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-1080000</v>
      </c>
    </row>
    <row r="46" spans="1:12" ht="18.75" customHeight="1">
      <c r="A46" s="37" t="s">
        <v>72</v>
      </c>
      <c r="B46" s="17">
        <v>-3517.83</v>
      </c>
      <c r="C46" s="17">
        <v>-2350.21</v>
      </c>
      <c r="D46" s="17">
        <v>-7439.84</v>
      </c>
      <c r="E46" s="17">
        <v>-6077.62</v>
      </c>
      <c r="F46" s="17">
        <v>-6436.88</v>
      </c>
      <c r="G46" s="17">
        <v>-3847.16</v>
      </c>
      <c r="H46" s="17">
        <v>-2095.73</v>
      </c>
      <c r="I46" s="17">
        <v>-2724.45</v>
      </c>
      <c r="J46" s="17">
        <v>-3353.17</v>
      </c>
      <c r="K46" s="17">
        <v>-4191.46</v>
      </c>
      <c r="L46" s="30">
        <f t="shared" si="11"/>
        <v>-42034.35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685916.3499999999</v>
      </c>
      <c r="C50" s="41">
        <f>IF(C18+C29+C42+C51&lt;0,0,C18+C29+C51)</f>
        <v>517260.50999999995</v>
      </c>
      <c r="D50" s="41">
        <f>IF(D18+D29+D42+D51&lt;0,0,D18+D29+D51)</f>
        <v>1645026.4099999997</v>
      </c>
      <c r="E50" s="41">
        <f>IF(E18+E29+E42+E51&lt;0,0,E18+E29+E51)</f>
        <v>1708408.9099999997</v>
      </c>
      <c r="F50" s="41">
        <f>IF(F18+F29+F42+F51&lt;0,0,F18+F29+F51)</f>
        <v>1437287.53</v>
      </c>
      <c r="G50" s="41">
        <f>IF(G18+G29+G42+G51&lt;0,0,G18+G29+G51)</f>
        <v>849245.5799999998</v>
      </c>
      <c r="H50" s="41">
        <f>IF(H18+H29+H42+H51&lt;0,0,H18+H29+H51)</f>
        <v>459987.95999999996</v>
      </c>
      <c r="I50" s="41">
        <f>IF(I18+I29+I42+I51&lt;0,0,I18+I29+I51)</f>
        <v>588415.4299999999</v>
      </c>
      <c r="J50" s="41">
        <f>IF(J18+J29+J42+J51&lt;0,0,J18+J29+J51)</f>
        <v>741158.4800000001</v>
      </c>
      <c r="K50" s="41">
        <f>IF(K18+K29+K42+K51&lt;0,0,K18+K29+K51)</f>
        <v>921315.8400000001</v>
      </c>
      <c r="L50" s="42">
        <f>SUM(B50:K50)</f>
        <v>9554023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685916.35</v>
      </c>
      <c r="C56" s="41">
        <f aca="true" t="shared" si="12" ref="C56:J56">SUM(C57:C68)</f>
        <v>517260.51999999996</v>
      </c>
      <c r="D56" s="41">
        <f t="shared" si="12"/>
        <v>1645026.42</v>
      </c>
      <c r="E56" s="41">
        <f t="shared" si="12"/>
        <v>1708408.9</v>
      </c>
      <c r="F56" s="41">
        <f t="shared" si="12"/>
        <v>1437287.52</v>
      </c>
      <c r="G56" s="41">
        <f t="shared" si="12"/>
        <v>849245.58</v>
      </c>
      <c r="H56" s="41">
        <f t="shared" si="12"/>
        <v>459987.95</v>
      </c>
      <c r="I56" s="41">
        <f>SUM(I57:I71)</f>
        <v>588415.43</v>
      </c>
      <c r="J56" s="41">
        <f t="shared" si="12"/>
        <v>741158.48</v>
      </c>
      <c r="K56" s="41">
        <f>SUM(K57:K70)</f>
        <v>921315.83</v>
      </c>
      <c r="L56" s="46">
        <f>SUM(B56:K56)</f>
        <v>9554022.979999999</v>
      </c>
      <c r="M56" s="40"/>
    </row>
    <row r="57" spans="1:13" ht="18.75" customHeight="1">
      <c r="A57" s="47" t="s">
        <v>48</v>
      </c>
      <c r="B57" s="48">
        <v>685916.35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685916.35</v>
      </c>
      <c r="M57" s="40"/>
    </row>
    <row r="58" spans="1:12" ht="18.75" customHeight="1">
      <c r="A58" s="47" t="s">
        <v>58</v>
      </c>
      <c r="B58" s="17">
        <v>0</v>
      </c>
      <c r="C58" s="48">
        <v>452137.42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452137.42</v>
      </c>
    </row>
    <row r="59" spans="1:12" ht="18.75" customHeight="1">
      <c r="A59" s="47" t="s">
        <v>59</v>
      </c>
      <c r="B59" s="17">
        <v>0</v>
      </c>
      <c r="C59" s="48">
        <v>65123.1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65123.1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1645026.42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1645026.42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1708408.9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1708408.9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1437287.52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1437287.52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849245.58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849245.58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459987.95</v>
      </c>
      <c r="I64" s="17">
        <v>0</v>
      </c>
      <c r="J64" s="17">
        <v>0</v>
      </c>
      <c r="K64" s="17">
        <v>0</v>
      </c>
      <c r="L64" s="46">
        <f t="shared" si="13"/>
        <v>459987.95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741158.48</v>
      </c>
      <c r="K66" s="17">
        <v>0</v>
      </c>
      <c r="L66" s="46">
        <f t="shared" si="13"/>
        <v>741158.48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531046.44</v>
      </c>
      <c r="L67" s="46">
        <f t="shared" si="13"/>
        <v>531046.44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390269.39</v>
      </c>
      <c r="L68" s="46">
        <f t="shared" si="13"/>
        <v>390269.39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3">
        <v>0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1">
        <v>588415.43</v>
      </c>
      <c r="J71" s="53">
        <v>0</v>
      </c>
      <c r="K71" s="53">
        <v>0</v>
      </c>
      <c r="L71" s="51">
        <f>SUM(B71:K71)</f>
        <v>588415.43</v>
      </c>
    </row>
    <row r="72" spans="1:12" ht="18" customHeight="1">
      <c r="A72" s="52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2022-09-08T22:23:46Z</dcterms:modified>
  <cp:category/>
  <cp:version/>
  <cp:contentType/>
  <cp:contentStatus/>
</cp:coreProperties>
</file>