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<sst xmlns="http://schemas.openxmlformats.org/spreadsheetml/2006/main" count="90" uniqueCount="87">
  <si>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</si>
  <si>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</si>
  <si>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</si>
  <si>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</si>
  <si>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</si>
  <si>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</si>
  <si>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</si>
  <si>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</si>
  <si>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</si>
  <si>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</si>
  <si>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</si>
  <si>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</si>
  <si>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</si>
  <si>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</si>
  <si>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</si>
  <si>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</si>
  <si>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</si>
  <si>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</si>
  <si>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</si>
  <si>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</si>
  <si>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</si>
  <si>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</si>
  <si>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</si>
  <si>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</si>
  <si>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</si>
  <si>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</si>
  <si>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</si>
  <si>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</si>
  <si>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</si>
  <si>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</si>
  <si>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</si>
  <si>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</si>
  <si>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</si>
  <si>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</si>
  <si>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</si>
  <si>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</si>
  <si>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</si>
  <si>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</si>
  <si>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</si>
  <si>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</si>
  <si>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</si>
  <si>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</si>
  <si>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</si>
  <si>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</si>
  <si>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</si>
  <si>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</si>
  <si>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</si>
  <si>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</si>
  <si>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</si>
  <si>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</si>
  <si>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</si>
  <si>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</si>
  <si>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</si>
  <si>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</si>
  <si>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</si>
  <si>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</si>
  <si>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</si>
  <si>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</si>
  <si>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</si>
  <si>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</si>
  <si>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</si>
  <si>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</si>
  <si>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</si>
  <si>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</si>
  <si>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</si>
  <si>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</si>
  <si>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</si>
  <si>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</si>
  <si>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</si>
  <si>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</si>
  <si>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28/10/22 - VENCIMENTO 07/11/22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</si>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</sst>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362705</v>
      </c>
      <c r="C7" s="9">
        <f t="shared" si="0"/>
        <v>253626</v>
      </c>
      <c r="D7" s="9">
        <f t="shared" si="0"/>
        <v>256679</v>
      </c>
      <c r="E7" s="9">
        <f t="shared" si="0"/>
        <v>61721</v>
      </c>
      <c r="F7" s="9">
        <f t="shared" si="0"/>
        <v>214077</v>
      </c>
      <c r="G7" s="9">
        <f t="shared" si="0"/>
        <v>347837</v>
      </c>
      <c r="H7" s="9">
        <f t="shared" si="0"/>
        <v>41845</v>
      </c>
      <c r="I7" s="9">
        <f t="shared" si="0"/>
        <v>264002</v>
      </c>
      <c r="J7" s="9">
        <f t="shared" si="0"/>
        <v>221025</v>
      </c>
      <c r="K7" s="9">
        <f t="shared" si="0"/>
        <v>338630</v>
      </c>
      <c r="L7" s="9">
        <f t="shared" si="0"/>
        <v>254313</v>
      </c>
      <c r="M7" s="9">
        <f t="shared" si="0"/>
        <v>125776</v>
      </c>
      <c r="N7" s="9">
        <f t="shared" si="0"/>
        <v>80699</v>
      </c>
      <c r="O7" s="9">
        <f t="shared" si="0"/>
        <v>2822935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12580</v>
      </c>
      <c r="C8" s="11">
        <f t="shared" si="1"/>
        <v>13119</v>
      </c>
      <c r="D8" s="11">
        <f t="shared" si="1"/>
        <v>9651</v>
      </c>
      <c r="E8" s="11">
        <f t="shared" si="1"/>
        <v>2138</v>
      </c>
      <c r="F8" s="11">
        <f t="shared" si="1"/>
        <v>7460</v>
      </c>
      <c r="G8" s="11">
        <f t="shared" si="1"/>
        <v>10816</v>
      </c>
      <c r="H8" s="11">
        <f t="shared" si="1"/>
        <v>2113</v>
      </c>
      <c r="I8" s="11">
        <f t="shared" si="1"/>
        <v>14434</v>
      </c>
      <c r="J8" s="11">
        <f t="shared" si="1"/>
        <v>10036</v>
      </c>
      <c r="K8" s="11">
        <f t="shared" si="1"/>
        <v>8420</v>
      </c>
      <c r="L8" s="11">
        <f t="shared" si="1"/>
        <v>6613</v>
      </c>
      <c r="M8" s="11">
        <f t="shared" si="1"/>
        <v>5049</v>
      </c>
      <c r="N8" s="11">
        <f t="shared" si="1"/>
        <v>4037</v>
      </c>
      <c r="O8" s="11">
        <f t="shared" si="1"/>
        <v>106466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12580</v>
      </c>
      <c r="C9" s="11">
        <v>13119</v>
      </c>
      <c r="D9" s="11">
        <v>9651</v>
      </c>
      <c r="E9" s="11">
        <v>2138</v>
      </c>
      <c r="F9" s="11">
        <v>7460</v>
      </c>
      <c r="G9" s="11">
        <v>10816</v>
      </c>
      <c r="H9" s="11">
        <v>2113</v>
      </c>
      <c r="I9" s="11">
        <v>14433</v>
      </c>
      <c r="J9" s="11">
        <v>10036</v>
      </c>
      <c r="K9" s="11">
        <v>8406</v>
      </c>
      <c r="L9" s="11">
        <v>6613</v>
      </c>
      <c r="M9" s="11">
        <v>5047</v>
      </c>
      <c r="N9" s="11">
        <v>4019</v>
      </c>
      <c r="O9" s="11">
        <f>SUM(B9:N9)</f>
        <v>106431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14</v>
      </c>
      <c r="L10" s="13">
        <v>0</v>
      </c>
      <c r="M10" s="13">
        <v>2</v>
      </c>
      <c r="N10" s="13">
        <v>18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350125</v>
      </c>
      <c r="C11" s="13">
        <v>240507</v>
      </c>
      <c r="D11" s="13">
        <v>247028</v>
      </c>
      <c r="E11" s="13">
        <v>59583</v>
      </c>
      <c r="F11" s="13">
        <v>206617</v>
      </c>
      <c r="G11" s="13">
        <v>337021</v>
      </c>
      <c r="H11" s="13">
        <v>39732</v>
      </c>
      <c r="I11" s="13">
        <v>249568</v>
      </c>
      <c r="J11" s="13">
        <v>210989</v>
      </c>
      <c r="K11" s="13">
        <v>330210</v>
      </c>
      <c r="L11" s="13">
        <v>247700</v>
      </c>
      <c r="M11" s="13">
        <v>120727</v>
      </c>
      <c r="N11" s="13">
        <v>76662</v>
      </c>
      <c r="O11" s="11">
        <f>SUM(B11:N11)</f>
        <v>2716469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1.275215034074229</v>
      </c>
      <c r="C16" s="19">
        <v>1.324844476117916</v>
      </c>
      <c r="D16" s="19">
        <v>1.338181886213982</v>
      </c>
      <c r="E16" s="19">
        <v>0.975761351397169</v>
      </c>
      <c r="F16" s="19">
        <v>1.434735535696562</v>
      </c>
      <c r="G16" s="19">
        <v>1.524014270337588</v>
      </c>
      <c r="H16" s="19">
        <v>1.66815566673186</v>
      </c>
      <c r="I16" s="19">
        <v>1.286047913233194</v>
      </c>
      <c r="J16" s="19">
        <v>1.370615816518285</v>
      </c>
      <c r="K16" s="19">
        <v>1.182018311706912</v>
      </c>
      <c r="L16" s="19">
        <v>1.276652233159513</v>
      </c>
      <c r="M16" s="19">
        <v>1.285593825051824</v>
      </c>
      <c r="N16" s="19">
        <v>1.146036668288085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1492083.46</v>
      </c>
      <c r="C18" s="24">
        <f t="shared" si="2"/>
        <v>1095088.23</v>
      </c>
      <c r="D18" s="24">
        <f t="shared" si="2"/>
        <v>975548.4900000001</v>
      </c>
      <c r="E18" s="24">
        <f t="shared" si="2"/>
        <v>297203.15</v>
      </c>
      <c r="F18" s="24">
        <f t="shared" si="2"/>
        <v>1003476.4299999999</v>
      </c>
      <c r="G18" s="24">
        <f t="shared" si="2"/>
        <v>1446905.0699999998</v>
      </c>
      <c r="H18" s="24">
        <f t="shared" si="2"/>
        <v>252976.3</v>
      </c>
      <c r="I18" s="24">
        <f t="shared" si="2"/>
        <v>1111833.98</v>
      </c>
      <c r="J18" s="24">
        <f t="shared" si="2"/>
        <v>983035.32</v>
      </c>
      <c r="K18" s="24">
        <f t="shared" si="2"/>
        <v>1249135.63</v>
      </c>
      <c r="L18" s="24">
        <f t="shared" si="2"/>
        <v>1159762.5799999998</v>
      </c>
      <c r="M18" s="24">
        <f t="shared" si="2"/>
        <v>667348.8100000002</v>
      </c>
      <c r="N18" s="24">
        <f t="shared" si="2"/>
        <v>341046.61000000004</v>
      </c>
      <c r="O18" s="24">
        <f>O19+O20+O21+O22+O23+O24+O25+O27</f>
        <v>12071925.750000002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1065046.96</v>
      </c>
      <c r="C19" s="30">
        <f t="shared" si="3"/>
        <v>769374.47</v>
      </c>
      <c r="D19" s="30">
        <f t="shared" si="3"/>
        <v>682868.81</v>
      </c>
      <c r="E19" s="30">
        <f t="shared" si="3"/>
        <v>280515.77</v>
      </c>
      <c r="F19" s="30">
        <f t="shared" si="3"/>
        <v>660127.84</v>
      </c>
      <c r="G19" s="30">
        <f t="shared" si="3"/>
        <v>882532.04</v>
      </c>
      <c r="H19" s="30">
        <f t="shared" si="3"/>
        <v>142544.99</v>
      </c>
      <c r="I19" s="30">
        <f t="shared" si="3"/>
        <v>795200.42</v>
      </c>
      <c r="J19" s="30">
        <f t="shared" si="3"/>
        <v>669617.34</v>
      </c>
      <c r="K19" s="30">
        <f t="shared" si="3"/>
        <v>969734.73</v>
      </c>
      <c r="L19" s="30">
        <f t="shared" si="3"/>
        <v>829238.4</v>
      </c>
      <c r="M19" s="30">
        <f t="shared" si="3"/>
        <v>473244.78</v>
      </c>
      <c r="N19" s="30">
        <f t="shared" si="3"/>
        <v>274271.69</v>
      </c>
      <c r="O19" s="30">
        <f>SUM(B19:N19)</f>
        <v>8494318.240000002</v>
      </c>
    </row>
    <row r="20" spans="1:23" ht="18.75" customHeight="1">
      <c r="A20" s="26" t="s">
        <v>35</v>
      </c>
      <c r="B20" s="30">
        <f>IF(B16&lt;&gt;0,ROUND((B16-1)*B19,2),0)</f>
        <v>293116.94</v>
      </c>
      <c r="C20" s="30">
        <f aca="true" t="shared" si="4" ref="C20:N20">IF(C16&lt;&gt;0,ROUND((C16-1)*C19,2),0)</f>
        <v>249927.05</v>
      </c>
      <c r="D20" s="30">
        <f t="shared" si="4"/>
        <v>230933.86</v>
      </c>
      <c r="E20" s="30">
        <f t="shared" si="4"/>
        <v>-6799.32</v>
      </c>
      <c r="F20" s="30">
        <f t="shared" si="4"/>
        <v>286981.03</v>
      </c>
      <c r="G20" s="30">
        <f t="shared" si="4"/>
        <v>462459.38</v>
      </c>
      <c r="H20" s="30">
        <f t="shared" si="4"/>
        <v>95242.24</v>
      </c>
      <c r="I20" s="30">
        <f t="shared" si="4"/>
        <v>227465.42</v>
      </c>
      <c r="J20" s="30">
        <f t="shared" si="4"/>
        <v>248170.78</v>
      </c>
      <c r="K20" s="30">
        <f t="shared" si="4"/>
        <v>176509.48</v>
      </c>
      <c r="L20" s="30">
        <f t="shared" si="4"/>
        <v>229410.66</v>
      </c>
      <c r="M20" s="30">
        <f t="shared" si="4"/>
        <v>135155.79</v>
      </c>
      <c r="N20" s="30">
        <f t="shared" si="4"/>
        <v>40053.72</v>
      </c>
      <c r="O20" s="30">
        <f aca="true" t="shared" si="5" ref="O19:O27">SUM(B20:N20)</f>
        <v>2668627.0300000003</v>
      </c>
      <c r="W20" s="62"/>
    </row>
    <row r="21" spans="1:15" ht="18.75" customHeight="1">
      <c r="A21" s="26" t="s">
        <v>36</v>
      </c>
      <c r="B21" s="30">
        <v>68166.67</v>
      </c>
      <c r="C21" s="30">
        <v>46451.65</v>
      </c>
      <c r="D21" s="30">
        <v>32019.46</v>
      </c>
      <c r="E21" s="30">
        <v>12354.01</v>
      </c>
      <c r="F21" s="30">
        <v>35815.7</v>
      </c>
      <c r="G21" s="30">
        <v>56078.42</v>
      </c>
      <c r="H21" s="30">
        <v>6645.06</v>
      </c>
      <c r="I21" s="30">
        <v>43906.11</v>
      </c>
      <c r="J21" s="30">
        <v>41625.73</v>
      </c>
      <c r="K21" s="30">
        <v>58110.45</v>
      </c>
      <c r="L21" s="30">
        <v>56626.25</v>
      </c>
      <c r="M21" s="30">
        <v>27220.73</v>
      </c>
      <c r="N21" s="30">
        <v>15951.87</v>
      </c>
      <c r="O21" s="30">
        <f t="shared" si="5"/>
        <v>500972.1099999999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1088.98</v>
      </c>
      <c r="C24" s="30">
        <v>815.43</v>
      </c>
      <c r="D24" s="30">
        <v>719.04</v>
      </c>
      <c r="E24" s="30">
        <v>218.84</v>
      </c>
      <c r="F24" s="30">
        <v>742.48</v>
      </c>
      <c r="G24" s="30">
        <v>1068.14</v>
      </c>
      <c r="H24" s="30">
        <v>184.97</v>
      </c>
      <c r="I24" s="30">
        <v>815.43</v>
      </c>
      <c r="J24" s="30">
        <v>726.85</v>
      </c>
      <c r="K24" s="30">
        <v>919.64</v>
      </c>
      <c r="L24" s="30">
        <v>851.9</v>
      </c>
      <c r="M24" s="30">
        <v>487.17</v>
      </c>
      <c r="N24" s="30">
        <v>257.93</v>
      </c>
      <c r="O24" s="30">
        <f t="shared" si="5"/>
        <v>8896.800000000001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721.22</v>
      </c>
      <c r="M25" s="30">
        <v>408.2</v>
      </c>
      <c r="N25" s="30">
        <v>213.89</v>
      </c>
      <c r="O25" s="30">
        <f t="shared" si="5"/>
        <v>7556.5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-63980.729999999996</v>
      </c>
      <c r="C29" s="30">
        <f>+C30+C32+C52+C53+C56-C57</f>
        <v>-63842</v>
      </c>
      <c r="D29" s="30">
        <f t="shared" si="6"/>
        <v>-76456.97</v>
      </c>
      <c r="E29" s="30">
        <f t="shared" si="6"/>
        <v>-10624.080000000002</v>
      </c>
      <c r="F29" s="30">
        <f t="shared" si="6"/>
        <v>-48853.51</v>
      </c>
      <c r="G29" s="30">
        <f t="shared" si="6"/>
        <v>-58426.4</v>
      </c>
      <c r="H29" s="30">
        <f t="shared" si="6"/>
        <v>-11117.75</v>
      </c>
      <c r="I29" s="30">
        <f t="shared" si="6"/>
        <v>-68039.51</v>
      </c>
      <c r="J29" s="30">
        <f t="shared" si="6"/>
        <v>-48200.16</v>
      </c>
      <c r="K29" s="30">
        <f t="shared" si="6"/>
        <v>-83091.22</v>
      </c>
      <c r="L29" s="30">
        <f t="shared" si="6"/>
        <v>-72590.7</v>
      </c>
      <c r="M29" s="30">
        <f t="shared" si="6"/>
        <v>-27253.19</v>
      </c>
      <c r="N29" s="30">
        <f t="shared" si="6"/>
        <v>-20602.25</v>
      </c>
      <c r="O29" s="30">
        <f t="shared" si="6"/>
        <v>-653078.47</v>
      </c>
    </row>
    <row r="30" spans="1:15" ht="18.75" customHeight="1">
      <c r="A30" s="26" t="s">
        <v>40</v>
      </c>
      <c r="B30" s="31">
        <f>+B31</f>
        <v>-55352</v>
      </c>
      <c r="C30" s="31">
        <f>+C31</f>
        <v>-57723.6</v>
      </c>
      <c r="D30" s="31">
        <f aca="true" t="shared" si="7" ref="D30:O30">+D31</f>
        <v>-42464.4</v>
      </c>
      <c r="E30" s="31">
        <f t="shared" si="7"/>
        <v>-9407.2</v>
      </c>
      <c r="F30" s="31">
        <f t="shared" si="7"/>
        <v>-32824</v>
      </c>
      <c r="G30" s="31">
        <f t="shared" si="7"/>
        <v>-47590.4</v>
      </c>
      <c r="H30" s="31">
        <f t="shared" si="7"/>
        <v>-9297.2</v>
      </c>
      <c r="I30" s="31">
        <f t="shared" si="7"/>
        <v>-63505.2</v>
      </c>
      <c r="J30" s="31">
        <f t="shared" si="7"/>
        <v>-44158.4</v>
      </c>
      <c r="K30" s="31">
        <f t="shared" si="7"/>
        <v>-36986.4</v>
      </c>
      <c r="L30" s="31">
        <f t="shared" si="7"/>
        <v>-29097.2</v>
      </c>
      <c r="M30" s="31">
        <f t="shared" si="7"/>
        <v>-22206.8</v>
      </c>
      <c r="N30" s="31">
        <f t="shared" si="7"/>
        <v>-17683.6</v>
      </c>
      <c r="O30" s="31">
        <f t="shared" si="7"/>
        <v>-468296.4</v>
      </c>
    </row>
    <row r="31" spans="1:26" ht="18.75" customHeight="1">
      <c r="A31" s="27" t="s">
        <v>41</v>
      </c>
      <c r="B31" s="16">
        <f>ROUND((-B9)*$G$3,2)</f>
        <v>-55352</v>
      </c>
      <c r="C31" s="16">
        <f aca="true" t="shared" si="8" ref="C31:N31">ROUND((-C9)*$G$3,2)</f>
        <v>-57723.6</v>
      </c>
      <c r="D31" s="16">
        <f t="shared" si="8"/>
        <v>-42464.4</v>
      </c>
      <c r="E31" s="16">
        <f t="shared" si="8"/>
        <v>-9407.2</v>
      </c>
      <c r="F31" s="16">
        <f t="shared" si="8"/>
        <v>-32824</v>
      </c>
      <c r="G31" s="16">
        <f t="shared" si="8"/>
        <v>-47590.4</v>
      </c>
      <c r="H31" s="16">
        <f t="shared" si="8"/>
        <v>-9297.2</v>
      </c>
      <c r="I31" s="16">
        <f t="shared" si="8"/>
        <v>-63505.2</v>
      </c>
      <c r="J31" s="16">
        <f t="shared" si="8"/>
        <v>-44158.4</v>
      </c>
      <c r="K31" s="16">
        <f t="shared" si="8"/>
        <v>-36986.4</v>
      </c>
      <c r="L31" s="16">
        <f t="shared" si="8"/>
        <v>-29097.2</v>
      </c>
      <c r="M31" s="16">
        <f t="shared" si="8"/>
        <v>-22206.8</v>
      </c>
      <c r="N31" s="16">
        <f t="shared" si="8"/>
        <v>-17683.6</v>
      </c>
      <c r="O31" s="32">
        <f aca="true" t="shared" si="9" ref="O31:O57">SUM(B31:N31)</f>
        <v>-468296.4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-8628.73</v>
      </c>
      <c r="C32" s="31">
        <f aca="true" t="shared" si="10" ref="C32:O32">SUM(C33:C50)</f>
        <v>-6118.400000000001</v>
      </c>
      <c r="D32" s="31">
        <f t="shared" si="10"/>
        <v>-33992.57</v>
      </c>
      <c r="E32" s="31">
        <f t="shared" si="10"/>
        <v>-1216.88</v>
      </c>
      <c r="F32" s="31">
        <f t="shared" si="10"/>
        <v>-16029.51</v>
      </c>
      <c r="G32" s="31">
        <f t="shared" si="10"/>
        <v>-10836</v>
      </c>
      <c r="H32" s="31">
        <f t="shared" si="10"/>
        <v>-1820.55</v>
      </c>
      <c r="I32" s="31">
        <f t="shared" si="10"/>
        <v>-4534.31</v>
      </c>
      <c r="J32" s="31">
        <f t="shared" si="10"/>
        <v>-4041.76</v>
      </c>
      <c r="K32" s="31">
        <f t="shared" si="10"/>
        <v>-46104.82000000001</v>
      </c>
      <c r="L32" s="31">
        <f t="shared" si="10"/>
        <v>-43493.5</v>
      </c>
      <c r="M32" s="31">
        <f t="shared" si="10"/>
        <v>-5046.389999999999</v>
      </c>
      <c r="N32" s="31">
        <f t="shared" si="10"/>
        <v>-2918.65</v>
      </c>
      <c r="O32" s="31">
        <f t="shared" si="10"/>
        <v>-184782.07</v>
      </c>
    </row>
    <row r="33" spans="1:26" ht="18.75" customHeight="1">
      <c r="A33" s="27" t="s">
        <v>43</v>
      </c>
      <c r="B33" s="33">
        <v>-2573.33</v>
      </c>
      <c r="C33" s="33">
        <v>-1584.09</v>
      </c>
      <c r="D33" s="33">
        <v>-29994.27</v>
      </c>
      <c r="E33" s="33">
        <v>0</v>
      </c>
      <c r="F33" s="33">
        <v>-11900.83</v>
      </c>
      <c r="G33" s="33">
        <v>-4896.49</v>
      </c>
      <c r="H33" s="33">
        <v>-792</v>
      </c>
      <c r="I33" s="33">
        <v>0</v>
      </c>
      <c r="J33" s="33">
        <v>0</v>
      </c>
      <c r="K33" s="33">
        <v>-40991.05</v>
      </c>
      <c r="L33" s="33">
        <v>-38756.38</v>
      </c>
      <c r="M33" s="33">
        <v>-2337.39</v>
      </c>
      <c r="N33" s="33">
        <v>-1484.46</v>
      </c>
      <c r="O33" s="33">
        <f t="shared" si="9"/>
        <v>-135310.29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-6055.4</v>
      </c>
      <c r="C41" s="33">
        <v>-4534.31</v>
      </c>
      <c r="D41" s="33">
        <v>-3998.3</v>
      </c>
      <c r="E41" s="33">
        <v>-1216.88</v>
      </c>
      <c r="F41" s="33">
        <v>-4128.68</v>
      </c>
      <c r="G41" s="33">
        <v>-5939.51</v>
      </c>
      <c r="H41" s="33">
        <v>-1028.55</v>
      </c>
      <c r="I41" s="33">
        <v>-4534.31</v>
      </c>
      <c r="J41" s="33">
        <v>-4041.76</v>
      </c>
      <c r="K41" s="33">
        <v>-5113.77</v>
      </c>
      <c r="L41" s="33">
        <v>-4737.12</v>
      </c>
      <c r="M41" s="33">
        <v>-2709</v>
      </c>
      <c r="N41" s="33">
        <v>-1434.19</v>
      </c>
      <c r="O41" s="33">
        <f t="shared" si="9"/>
        <v>-49471.780000000006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1" ref="B55:N55">+B18+B29</f>
        <v>1428102.73</v>
      </c>
      <c r="C55" s="36">
        <f t="shared" si="11"/>
        <v>1031246.23</v>
      </c>
      <c r="D55" s="36">
        <f t="shared" si="11"/>
        <v>899091.5200000001</v>
      </c>
      <c r="E55" s="36">
        <f t="shared" si="11"/>
        <v>286579.07</v>
      </c>
      <c r="F55" s="36">
        <f t="shared" si="11"/>
        <v>954622.9199999999</v>
      </c>
      <c r="G55" s="36">
        <f t="shared" si="11"/>
        <v>1388478.67</v>
      </c>
      <c r="H55" s="36">
        <f t="shared" si="11"/>
        <v>241858.55</v>
      </c>
      <c r="I55" s="36">
        <f t="shared" si="11"/>
        <v>1043794.47</v>
      </c>
      <c r="J55" s="36">
        <f t="shared" si="11"/>
        <v>934835.1599999999</v>
      </c>
      <c r="K55" s="36">
        <f t="shared" si="11"/>
        <v>1166044.41</v>
      </c>
      <c r="L55" s="36">
        <f t="shared" si="11"/>
        <v>1087171.88</v>
      </c>
      <c r="M55" s="36">
        <f t="shared" si="11"/>
        <v>640095.6200000002</v>
      </c>
      <c r="N55" s="36">
        <f t="shared" si="11"/>
        <v>320444.36000000004</v>
      </c>
      <c r="O55" s="36">
        <f>SUM(B55:N55)</f>
        <v>11422365.59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2" ref="B61:O61">SUM(B62:B72)</f>
        <v>1428102.73</v>
      </c>
      <c r="C61" s="51">
        <f t="shared" si="12"/>
        <v>1031246.23</v>
      </c>
      <c r="D61" s="51">
        <f t="shared" si="12"/>
        <v>899091.52</v>
      </c>
      <c r="E61" s="51">
        <f t="shared" si="12"/>
        <v>286579.07</v>
      </c>
      <c r="F61" s="51">
        <f t="shared" si="12"/>
        <v>954622.92</v>
      </c>
      <c r="G61" s="51">
        <f t="shared" si="12"/>
        <v>1388478.67</v>
      </c>
      <c r="H61" s="51">
        <f t="shared" si="12"/>
        <v>241858.56</v>
      </c>
      <c r="I61" s="51">
        <f t="shared" si="12"/>
        <v>1043794.48</v>
      </c>
      <c r="J61" s="51">
        <f t="shared" si="12"/>
        <v>934835.16</v>
      </c>
      <c r="K61" s="51">
        <f t="shared" si="12"/>
        <v>1166044.41</v>
      </c>
      <c r="L61" s="51">
        <f t="shared" si="12"/>
        <v>1087171.87</v>
      </c>
      <c r="M61" s="51">
        <f t="shared" si="12"/>
        <v>640095.61</v>
      </c>
      <c r="N61" s="51">
        <f t="shared" si="12"/>
        <v>320444.37</v>
      </c>
      <c r="O61" s="36">
        <f t="shared" si="12"/>
        <v>11422365.6</v>
      </c>
      <c r="Q61"/>
    </row>
    <row r="62" spans="1:18" ht="18.75" customHeight="1">
      <c r="A62" s="26" t="s">
        <v>58</v>
      </c>
      <c r="B62" s="51">
        <v>1174967.66</v>
      </c>
      <c r="C62" s="51">
        <v>749222.43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1924190.0899999999</v>
      </c>
      <c r="P62"/>
      <c r="Q62"/>
      <c r="R62" s="43"/>
    </row>
    <row r="63" spans="1:16" ht="18.75" customHeight="1">
      <c r="A63" s="26" t="s">
        <v>59</v>
      </c>
      <c r="B63" s="51">
        <v>253135.07</v>
      </c>
      <c r="C63" s="51">
        <v>282023.8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535158.87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899091.52</v>
      </c>
      <c r="E64" s="52">
        <v>0</v>
      </c>
      <c r="F64" s="52">
        <v>0</v>
      </c>
      <c r="G64" s="52">
        <v>0</v>
      </c>
      <c r="H64" s="51">
        <v>241858.56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1140950.08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286579.07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286579.07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954622.92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954622.92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1388478.67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1388478.67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1043794.48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1043794.48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934835.16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934835.16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1166044.41</v>
      </c>
      <c r="L70" s="31">
        <v>1087171.87</v>
      </c>
      <c r="M70" s="52">
        <v>0</v>
      </c>
      <c r="N70" s="52">
        <v>0</v>
      </c>
      <c r="O70" s="36">
        <f t="shared" si="13"/>
        <v>2253216.2800000003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640095.61</v>
      </c>
      <c r="N71" s="52">
        <v>0</v>
      </c>
      <c r="O71" s="36">
        <f t="shared" si="13"/>
        <v>640095.61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320444.37</v>
      </c>
      <c r="O72" s="55">
        <f t="shared" si="13"/>
        <v>320444.37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2022-11-07T13:25:24Z</dcterms:modified>
  <cp:category/>
  <cp:version/>
  <cp:contentType/>
  <cp:contentStatus/>
</cp:coreProperties>
</file>