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<sst xmlns="http://schemas.openxmlformats.org/spreadsheetml/2006/main" count="90" uniqueCount="87">
  <si>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</si>
  <si>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</si>
  <si>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</si>
  <si>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</si>
  <si>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</si>
  <si>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</si>
  <si>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</si>
  <si>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</si>
  <si>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</si>
  <si>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</si>
  <si>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</si>
  <si>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</si>
  <si>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</si>
  <si>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</si>
  <si>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</si>
  <si>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</si>
  <si>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</si>
  <si>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</si>
  <si>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</si>
  <si>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</si>
  <si>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</si>
  <si>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</si>
  <si>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</si>
  <si>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</si>
  <si>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</si>
  <si>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</si>
  <si>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</si>
  <si>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</si>
  <si>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</si>
  <si>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</si>
  <si>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</si>
  <si>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</si>
  <si>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</si>
  <si>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</si>
  <si>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</si>
  <si>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</si>
  <si>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</si>
  <si>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</si>
  <si>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</si>
  <si>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</si>
  <si>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</si>
  <si>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</si>
  <si>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</si>
  <si>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</si>
  <si>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</si>
  <si>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</si>
  <si>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</si>
  <si>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</si>
  <si>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</si>
  <si>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</si>
  <si>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</si>
  <si>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</si>
  <si>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</si>
  <si>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</si>
  <si>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</si>
  <si>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</si>
  <si>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</si>
  <si>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</si>
  <si>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</si>
  <si>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</si>
  <si>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</si>
  <si>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</si>
  <si>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</si>
  <si>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</si>
  <si>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</si>
  <si>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</si>
  <si>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</si>
  <si>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</si>
  <si>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</si>
  <si>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25/10/22 - VENCIMENTO 01/11/22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</si>
  <si>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</si>
  <si>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</si>
  <si>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</si>
  <si>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</si>
  <si>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</si>
  <si>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</si>
  <si>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</si>
  <si>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</si>
  <si>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</si>
  <si>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</si>
  <si>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</si>
  <si>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</si>
  <si>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</si>
  <si>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</si>
  <si>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</si>
  <si>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</si>
  <si>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 (1)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</si>
</sst>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402878</v>
      </c>
      <c r="C7" s="9">
        <f t="shared" si="0"/>
        <v>284913</v>
      </c>
      <c r="D7" s="9">
        <f t="shared" si="0"/>
        <v>277760</v>
      </c>
      <c r="E7" s="9">
        <f t="shared" si="0"/>
        <v>71299</v>
      </c>
      <c r="F7" s="9">
        <f t="shared" si="0"/>
        <v>244040</v>
      </c>
      <c r="G7" s="9">
        <f t="shared" si="0"/>
        <v>387778</v>
      </c>
      <c r="H7" s="9">
        <f t="shared" si="0"/>
        <v>45677</v>
      </c>
      <c r="I7" s="9">
        <f t="shared" si="0"/>
        <v>297762</v>
      </c>
      <c r="J7" s="9">
        <f t="shared" si="0"/>
        <v>241474</v>
      </c>
      <c r="K7" s="9">
        <f t="shared" si="0"/>
        <v>370468</v>
      </c>
      <c r="L7" s="9">
        <f t="shared" si="0"/>
        <v>280089</v>
      </c>
      <c r="M7" s="9">
        <f t="shared" si="0"/>
        <v>137687</v>
      </c>
      <c r="N7" s="9">
        <f t="shared" si="0"/>
        <v>86589</v>
      </c>
      <c r="O7" s="9">
        <f t="shared" si="0"/>
        <v>3128414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12085</v>
      </c>
      <c r="C8" s="11">
        <f t="shared" si="1"/>
        <v>13111</v>
      </c>
      <c r="D8" s="11">
        <f t="shared" si="1"/>
        <v>9427</v>
      </c>
      <c r="E8" s="11">
        <f t="shared" si="1"/>
        <v>2214</v>
      </c>
      <c r="F8" s="11">
        <f t="shared" si="1"/>
        <v>7420</v>
      </c>
      <c r="G8" s="11">
        <f t="shared" si="1"/>
        <v>10736</v>
      </c>
      <c r="H8" s="11">
        <f t="shared" si="1"/>
        <v>2235</v>
      </c>
      <c r="I8" s="11">
        <f t="shared" si="1"/>
        <v>14934</v>
      </c>
      <c r="J8" s="11">
        <f t="shared" si="1"/>
        <v>10189</v>
      </c>
      <c r="K8" s="11">
        <f t="shared" si="1"/>
        <v>8092</v>
      </c>
      <c r="L8" s="11">
        <f t="shared" si="1"/>
        <v>6633</v>
      </c>
      <c r="M8" s="11">
        <f t="shared" si="1"/>
        <v>5116</v>
      </c>
      <c r="N8" s="11">
        <f t="shared" si="1"/>
        <v>3990</v>
      </c>
      <c r="O8" s="11">
        <f t="shared" si="1"/>
        <v>106182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12085</v>
      </c>
      <c r="C9" s="11">
        <v>13111</v>
      </c>
      <c r="D9" s="11">
        <v>9427</v>
      </c>
      <c r="E9" s="11">
        <v>2214</v>
      </c>
      <c r="F9" s="11">
        <v>7420</v>
      </c>
      <c r="G9" s="11">
        <v>10736</v>
      </c>
      <c r="H9" s="11">
        <v>2235</v>
      </c>
      <c r="I9" s="11">
        <v>14924</v>
      </c>
      <c r="J9" s="11">
        <v>10189</v>
      </c>
      <c r="K9" s="11">
        <v>8078</v>
      </c>
      <c r="L9" s="11">
        <v>6633</v>
      </c>
      <c r="M9" s="11">
        <v>5112</v>
      </c>
      <c r="N9" s="11">
        <v>3980</v>
      </c>
      <c r="O9" s="11">
        <f>SUM(B9:N9)</f>
        <v>106144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10</v>
      </c>
      <c r="J10" s="13">
        <v>0</v>
      </c>
      <c r="K10" s="13">
        <v>14</v>
      </c>
      <c r="L10" s="13">
        <v>0</v>
      </c>
      <c r="M10" s="13">
        <v>4</v>
      </c>
      <c r="N10" s="13">
        <v>10</v>
      </c>
      <c r="O10" s="11">
        <f>SUM(B10:N10)</f>
        <v>38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390793</v>
      </c>
      <c r="C11" s="13">
        <v>271802</v>
      </c>
      <c r="D11" s="13">
        <v>268333</v>
      </c>
      <c r="E11" s="13">
        <v>69085</v>
      </c>
      <c r="F11" s="13">
        <v>236620</v>
      </c>
      <c r="G11" s="13">
        <v>377042</v>
      </c>
      <c r="H11" s="13">
        <v>43442</v>
      </c>
      <c r="I11" s="13">
        <v>282828</v>
      </c>
      <c r="J11" s="13">
        <v>231285</v>
      </c>
      <c r="K11" s="13">
        <v>362376</v>
      </c>
      <c r="L11" s="13">
        <v>273456</v>
      </c>
      <c r="M11" s="13">
        <v>132571</v>
      </c>
      <c r="N11" s="13">
        <v>82599</v>
      </c>
      <c r="O11" s="11">
        <f>SUM(B11:N11)</f>
        <v>3022232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70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1.163725768865127</v>
      </c>
      <c r="C16" s="19">
        <v>1.201015578410142</v>
      </c>
      <c r="D16" s="19">
        <v>1.214439077155582</v>
      </c>
      <c r="E16" s="19">
        <v>0.855273937261091</v>
      </c>
      <c r="F16" s="19">
        <v>1.286307723819935</v>
      </c>
      <c r="G16" s="19">
        <v>1.384042685597331</v>
      </c>
      <c r="H16" s="19">
        <v>1.530111730268828</v>
      </c>
      <c r="I16" s="19">
        <v>1.145212562911255</v>
      </c>
      <c r="J16" s="19">
        <v>1.268207715047537</v>
      </c>
      <c r="K16" s="19">
        <v>1.108111926742292</v>
      </c>
      <c r="L16" s="19">
        <v>1.173537868354342</v>
      </c>
      <c r="M16" s="19">
        <v>1.187803125884574</v>
      </c>
      <c r="N16" s="19">
        <v>1.074516077414498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71</v>
      </c>
      <c r="B18" s="24">
        <f aca="true" t="shared" si="2" ref="B18:N18">SUM(B19:B27)</f>
        <v>1510585.4</v>
      </c>
      <c r="C18" s="24">
        <f t="shared" si="2"/>
        <v>1113947.6400000001</v>
      </c>
      <c r="D18" s="24">
        <f t="shared" si="2"/>
        <v>957563.4299999999</v>
      </c>
      <c r="E18" s="24">
        <f t="shared" si="2"/>
        <v>300555.67</v>
      </c>
      <c r="F18" s="24">
        <f t="shared" si="2"/>
        <v>1024904.5499999999</v>
      </c>
      <c r="G18" s="24">
        <f t="shared" si="2"/>
        <v>1464231.37</v>
      </c>
      <c r="H18" s="24">
        <f t="shared" si="2"/>
        <v>253328.78000000003</v>
      </c>
      <c r="I18" s="24">
        <f t="shared" si="2"/>
        <v>1116146.6600000001</v>
      </c>
      <c r="J18" s="24">
        <f t="shared" si="2"/>
        <v>992699.09</v>
      </c>
      <c r="K18" s="24">
        <f t="shared" si="2"/>
        <v>1281194.3800000001</v>
      </c>
      <c r="L18" s="24">
        <f t="shared" si="2"/>
        <v>1172769.2799999998</v>
      </c>
      <c r="M18" s="24">
        <f t="shared" si="2"/>
        <v>674196.11</v>
      </c>
      <c r="N18" s="24">
        <f t="shared" si="2"/>
        <v>343043.4600000001</v>
      </c>
      <c r="O18" s="24">
        <f>O19+O20+O21+O22+O23+O24+O25+O27</f>
        <v>12201647.509999996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1183010.96</v>
      </c>
      <c r="C19" s="30">
        <f t="shared" si="3"/>
        <v>864283.59</v>
      </c>
      <c r="D19" s="30">
        <f t="shared" si="3"/>
        <v>738952.7</v>
      </c>
      <c r="E19" s="30">
        <f t="shared" si="3"/>
        <v>324046.83</v>
      </c>
      <c r="F19" s="30">
        <f t="shared" si="3"/>
        <v>752521.74</v>
      </c>
      <c r="G19" s="30">
        <f t="shared" si="3"/>
        <v>983870.34</v>
      </c>
      <c r="H19" s="30">
        <f t="shared" si="3"/>
        <v>155598.7</v>
      </c>
      <c r="I19" s="30">
        <f t="shared" si="3"/>
        <v>896888.92</v>
      </c>
      <c r="J19" s="30">
        <f t="shared" si="3"/>
        <v>731569.63</v>
      </c>
      <c r="K19" s="30">
        <f t="shared" si="3"/>
        <v>1060909.21</v>
      </c>
      <c r="L19" s="30">
        <f t="shared" si="3"/>
        <v>913286.2</v>
      </c>
      <c r="M19" s="30">
        <f t="shared" si="3"/>
        <v>518061.11</v>
      </c>
      <c r="N19" s="30">
        <f t="shared" si="3"/>
        <v>294290.03</v>
      </c>
      <c r="O19" s="30">
        <f>SUM(B19:N19)</f>
        <v>9417289.959999999</v>
      </c>
    </row>
    <row r="20" spans="1:23" ht="18.75" customHeight="1">
      <c r="A20" s="26" t="s">
        <v>35</v>
      </c>
      <c r="B20" s="30">
        <f>IF(B16&lt;&gt;0,ROUND((B16-1)*B19,2),0)</f>
        <v>193689.38</v>
      </c>
      <c r="C20" s="30">
        <f aca="true" t="shared" si="4" ref="C20:N20">IF(C16&lt;&gt;0,ROUND((C16-1)*C19,2),0)</f>
        <v>173734.47</v>
      </c>
      <c r="D20" s="30">
        <f t="shared" si="4"/>
        <v>158460.34</v>
      </c>
      <c r="E20" s="30">
        <f t="shared" si="4"/>
        <v>-46898.02</v>
      </c>
      <c r="F20" s="30">
        <f t="shared" si="4"/>
        <v>215452.79</v>
      </c>
      <c r="G20" s="30">
        <f t="shared" si="4"/>
        <v>377848.21</v>
      </c>
      <c r="H20" s="30">
        <f t="shared" si="4"/>
        <v>82484.7</v>
      </c>
      <c r="I20" s="30">
        <f t="shared" si="4"/>
        <v>130239.54</v>
      </c>
      <c r="J20" s="30">
        <f t="shared" si="4"/>
        <v>196212.62</v>
      </c>
      <c r="K20" s="30">
        <f t="shared" si="4"/>
        <v>114696.94</v>
      </c>
      <c r="L20" s="30">
        <f t="shared" si="4"/>
        <v>158489.74</v>
      </c>
      <c r="M20" s="30">
        <f t="shared" si="4"/>
        <v>97293.5</v>
      </c>
      <c r="N20" s="30">
        <f t="shared" si="4"/>
        <v>21929.34</v>
      </c>
      <c r="O20" s="30">
        <f aca="true" t="shared" si="5" ref="O19:O27">SUM(B20:N20)</f>
        <v>1873633.5499999998</v>
      </c>
      <c r="W20" s="62"/>
    </row>
    <row r="21" spans="1:15" ht="18.75" customHeight="1">
      <c r="A21" s="26" t="s">
        <v>36</v>
      </c>
      <c r="B21" s="30">
        <v>68132.17</v>
      </c>
      <c r="C21" s="30">
        <v>46591.91</v>
      </c>
      <c r="D21" s="30">
        <v>30447.48</v>
      </c>
      <c r="E21" s="30">
        <v>12274.17</v>
      </c>
      <c r="F21" s="30">
        <v>36372.94</v>
      </c>
      <c r="G21" s="30">
        <v>56677.59</v>
      </c>
      <c r="H21" s="30">
        <v>6701.37</v>
      </c>
      <c r="I21" s="30">
        <v>43763.98</v>
      </c>
      <c r="J21" s="30">
        <v>41297.97</v>
      </c>
      <c r="K21" s="30">
        <v>60796.84</v>
      </c>
      <c r="L21" s="30">
        <v>56508.67</v>
      </c>
      <c r="M21" s="30">
        <v>27116.59</v>
      </c>
      <c r="N21" s="30">
        <v>16067.83</v>
      </c>
      <c r="O21" s="30">
        <f t="shared" si="5"/>
        <v>502749.50999999995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-4733.67</v>
      </c>
      <c r="E23" s="30">
        <v>0</v>
      </c>
      <c r="F23" s="30">
        <v>-10250</v>
      </c>
      <c r="G23" s="30">
        <v>0</v>
      </c>
      <c r="H23" s="30">
        <v>-2104.18</v>
      </c>
      <c r="I23" s="30">
        <v>0</v>
      </c>
      <c r="J23" s="30">
        <v>-6201.21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-23289.059999999998</v>
      </c>
    </row>
    <row r="24" spans="1:26" ht="18.75" customHeight="1">
      <c r="A24" s="26" t="s">
        <v>72</v>
      </c>
      <c r="B24" s="30">
        <v>1088.98</v>
      </c>
      <c r="C24" s="30">
        <v>818.04</v>
      </c>
      <c r="D24" s="30">
        <v>695.59</v>
      </c>
      <c r="E24" s="30">
        <v>218.84</v>
      </c>
      <c r="F24" s="30">
        <v>747.7</v>
      </c>
      <c r="G24" s="30">
        <v>1068.14</v>
      </c>
      <c r="H24" s="30">
        <v>184.97</v>
      </c>
      <c r="I24" s="30">
        <v>807.62</v>
      </c>
      <c r="J24" s="30">
        <v>724.25</v>
      </c>
      <c r="K24" s="30">
        <v>930.06</v>
      </c>
      <c r="L24" s="30">
        <v>849.3</v>
      </c>
      <c r="M24" s="30">
        <v>484.57</v>
      </c>
      <c r="N24" s="30">
        <v>244.86</v>
      </c>
      <c r="O24" s="30">
        <f t="shared" si="5"/>
        <v>8862.920000000002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954.64</v>
      </c>
      <c r="C25" s="30">
        <v>710.82</v>
      </c>
      <c r="D25" s="30">
        <v>623.4</v>
      </c>
      <c r="E25" s="30">
        <v>190.42</v>
      </c>
      <c r="F25" s="30">
        <v>627.34</v>
      </c>
      <c r="G25" s="30">
        <v>845.1</v>
      </c>
      <c r="H25" s="30">
        <v>156.5</v>
      </c>
      <c r="I25" s="30">
        <v>661.21</v>
      </c>
      <c r="J25" s="30">
        <v>631.23</v>
      </c>
      <c r="K25" s="30">
        <v>812.53</v>
      </c>
      <c r="L25" s="30">
        <v>721.22</v>
      </c>
      <c r="M25" s="30">
        <v>408.2</v>
      </c>
      <c r="N25" s="30">
        <v>213.89</v>
      </c>
      <c r="O25" s="30">
        <f t="shared" si="5"/>
        <v>7556.5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74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 t="shared" si="5"/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75</v>
      </c>
      <c r="B27" s="30">
        <v>59805.07</v>
      </c>
      <c r="C27" s="30">
        <v>24018.38</v>
      </c>
      <c r="D27" s="30">
        <v>31097.35</v>
      </c>
      <c r="E27" s="30">
        <v>8905.18</v>
      </c>
      <c r="F27" s="30">
        <v>27409.98</v>
      </c>
      <c r="G27" s="30">
        <v>41798.33</v>
      </c>
      <c r="H27" s="30">
        <v>8504.28</v>
      </c>
      <c r="I27" s="30">
        <v>41749.33</v>
      </c>
      <c r="J27" s="30">
        <v>26440.1</v>
      </c>
      <c r="K27" s="30">
        <v>40945.82</v>
      </c>
      <c r="L27" s="30">
        <v>40848.28</v>
      </c>
      <c r="M27" s="30">
        <v>28912.28</v>
      </c>
      <c r="N27" s="30">
        <v>8468.3</v>
      </c>
      <c r="O27" s="30">
        <f t="shared" si="5"/>
        <v>388902.68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+B30+B32+B52+B53+B56-B57</f>
        <v>-59229.4</v>
      </c>
      <c r="C29" s="30">
        <f>+C30+C32+C52+C53+C56-C57</f>
        <v>-62237.200000000004</v>
      </c>
      <c r="D29" s="30">
        <f t="shared" si="6"/>
        <v>-45346.73</v>
      </c>
      <c r="E29" s="30">
        <f t="shared" si="6"/>
        <v>-10958.48</v>
      </c>
      <c r="F29" s="30">
        <f t="shared" si="6"/>
        <v>-36805.66</v>
      </c>
      <c r="G29" s="30">
        <f t="shared" si="6"/>
        <v>-53177.91</v>
      </c>
      <c r="H29" s="30">
        <f t="shared" si="6"/>
        <v>-10862.55</v>
      </c>
      <c r="I29" s="30">
        <f t="shared" si="6"/>
        <v>-70156.45000000001</v>
      </c>
      <c r="J29" s="30">
        <f t="shared" si="6"/>
        <v>-48858.88</v>
      </c>
      <c r="K29" s="30">
        <f t="shared" si="6"/>
        <v>-40714.92</v>
      </c>
      <c r="L29" s="30">
        <f t="shared" si="6"/>
        <v>-33907.840000000004</v>
      </c>
      <c r="M29" s="30">
        <f t="shared" si="6"/>
        <v>-25187.309999999998</v>
      </c>
      <c r="N29" s="30">
        <f t="shared" si="6"/>
        <v>-18873.72</v>
      </c>
      <c r="O29" s="30">
        <f t="shared" si="6"/>
        <v>-516317.05000000005</v>
      </c>
    </row>
    <row r="30" spans="1:15" ht="18.75" customHeight="1">
      <c r="A30" s="26" t="s">
        <v>40</v>
      </c>
      <c r="B30" s="31">
        <f>+B31</f>
        <v>-53174</v>
      </c>
      <c r="C30" s="31">
        <f>+C31</f>
        <v>-57688.4</v>
      </c>
      <c r="D30" s="31">
        <f aca="true" t="shared" si="7" ref="D30:O30">+D31</f>
        <v>-41478.8</v>
      </c>
      <c r="E30" s="31">
        <f t="shared" si="7"/>
        <v>-9741.6</v>
      </c>
      <c r="F30" s="31">
        <f t="shared" si="7"/>
        <v>-32648</v>
      </c>
      <c r="G30" s="31">
        <f t="shared" si="7"/>
        <v>-47238.4</v>
      </c>
      <c r="H30" s="31">
        <f t="shared" si="7"/>
        <v>-9834</v>
      </c>
      <c r="I30" s="31">
        <f t="shared" si="7"/>
        <v>-65665.6</v>
      </c>
      <c r="J30" s="31">
        <f t="shared" si="7"/>
        <v>-44831.6</v>
      </c>
      <c r="K30" s="31">
        <f t="shared" si="7"/>
        <v>-35543.2</v>
      </c>
      <c r="L30" s="31">
        <f t="shared" si="7"/>
        <v>-29185.2</v>
      </c>
      <c r="M30" s="31">
        <f t="shared" si="7"/>
        <v>-22492.8</v>
      </c>
      <c r="N30" s="31">
        <f t="shared" si="7"/>
        <v>-17512</v>
      </c>
      <c r="O30" s="31">
        <f t="shared" si="7"/>
        <v>-467033.60000000003</v>
      </c>
    </row>
    <row r="31" spans="1:26" ht="18.75" customHeight="1">
      <c r="A31" s="27" t="s">
        <v>41</v>
      </c>
      <c r="B31" s="16">
        <f>ROUND((-B9)*$G$3,2)</f>
        <v>-53174</v>
      </c>
      <c r="C31" s="16">
        <f aca="true" t="shared" si="8" ref="C31:N31">ROUND((-C9)*$G$3,2)</f>
        <v>-57688.4</v>
      </c>
      <c r="D31" s="16">
        <f t="shared" si="8"/>
        <v>-41478.8</v>
      </c>
      <c r="E31" s="16">
        <f t="shared" si="8"/>
        <v>-9741.6</v>
      </c>
      <c r="F31" s="16">
        <f t="shared" si="8"/>
        <v>-32648</v>
      </c>
      <c r="G31" s="16">
        <f t="shared" si="8"/>
        <v>-47238.4</v>
      </c>
      <c r="H31" s="16">
        <f t="shared" si="8"/>
        <v>-9834</v>
      </c>
      <c r="I31" s="16">
        <f t="shared" si="8"/>
        <v>-65665.6</v>
      </c>
      <c r="J31" s="16">
        <f t="shared" si="8"/>
        <v>-44831.6</v>
      </c>
      <c r="K31" s="16">
        <f t="shared" si="8"/>
        <v>-35543.2</v>
      </c>
      <c r="L31" s="16">
        <f t="shared" si="8"/>
        <v>-29185.2</v>
      </c>
      <c r="M31" s="16">
        <f t="shared" si="8"/>
        <v>-22492.8</v>
      </c>
      <c r="N31" s="16">
        <f t="shared" si="8"/>
        <v>-17512</v>
      </c>
      <c r="O31" s="32">
        <f aca="true" t="shared" si="9" ref="O31:O57">SUM(B31:N31)</f>
        <v>-467033.60000000003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SUM(B33:B50)</f>
        <v>-6055.4</v>
      </c>
      <c r="C32" s="31">
        <f aca="true" t="shared" si="10" ref="C32:O32">SUM(C33:C50)</f>
        <v>-4548.8</v>
      </c>
      <c r="D32" s="31">
        <f t="shared" si="10"/>
        <v>-3867.93</v>
      </c>
      <c r="E32" s="31">
        <f t="shared" si="10"/>
        <v>-1216.88</v>
      </c>
      <c r="F32" s="31">
        <f t="shared" si="10"/>
        <v>-4157.66</v>
      </c>
      <c r="G32" s="31">
        <f t="shared" si="10"/>
        <v>-5939.51</v>
      </c>
      <c r="H32" s="31">
        <f t="shared" si="10"/>
        <v>-1028.55</v>
      </c>
      <c r="I32" s="31">
        <f t="shared" si="10"/>
        <v>-4490.85</v>
      </c>
      <c r="J32" s="31">
        <f t="shared" si="10"/>
        <v>-4027.28</v>
      </c>
      <c r="K32" s="31">
        <f t="shared" si="10"/>
        <v>-5171.72</v>
      </c>
      <c r="L32" s="31">
        <f t="shared" si="10"/>
        <v>-4722.64</v>
      </c>
      <c r="M32" s="31">
        <f t="shared" si="10"/>
        <v>-2694.51</v>
      </c>
      <c r="N32" s="31">
        <f t="shared" si="10"/>
        <v>-1361.72</v>
      </c>
      <c r="O32" s="31">
        <f t="shared" si="10"/>
        <v>-49283.450000000004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76</v>
      </c>
      <c r="B41" s="33">
        <v>-6055.4</v>
      </c>
      <c r="C41" s="33">
        <v>-4548.8</v>
      </c>
      <c r="D41" s="33">
        <v>-3867.93</v>
      </c>
      <c r="E41" s="33">
        <v>-1216.88</v>
      </c>
      <c r="F41" s="33">
        <v>-4157.66</v>
      </c>
      <c r="G41" s="33">
        <v>-5939.51</v>
      </c>
      <c r="H41" s="33">
        <v>-1028.55</v>
      </c>
      <c r="I41" s="33">
        <v>-4490.85</v>
      </c>
      <c r="J41" s="33">
        <v>-4027.28</v>
      </c>
      <c r="K41" s="33">
        <v>-5171.72</v>
      </c>
      <c r="L41" s="33">
        <v>-4722.64</v>
      </c>
      <c r="M41" s="33">
        <v>-2694.51</v>
      </c>
      <c r="N41" s="33">
        <v>-1361.72</v>
      </c>
      <c r="O41" s="33">
        <f t="shared" si="9"/>
        <v>-49283.450000000004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77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78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79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80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81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82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83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84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85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86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51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52</v>
      </c>
      <c r="B55" s="36">
        <f aca="true" t="shared" si="12" ref="B55:N55">+B18+B29</f>
        <v>1451356</v>
      </c>
      <c r="C55" s="36">
        <f t="shared" si="12"/>
        <v>1051710.4400000002</v>
      </c>
      <c r="D55" s="36">
        <f t="shared" si="12"/>
        <v>912216.7</v>
      </c>
      <c r="E55" s="36">
        <f t="shared" si="12"/>
        <v>289597.19</v>
      </c>
      <c r="F55" s="36">
        <f t="shared" si="12"/>
        <v>988098.8899999999</v>
      </c>
      <c r="G55" s="36">
        <f t="shared" si="12"/>
        <v>1411053.4600000002</v>
      </c>
      <c r="H55" s="36">
        <f t="shared" si="12"/>
        <v>242466.23000000004</v>
      </c>
      <c r="I55" s="36">
        <f t="shared" si="12"/>
        <v>1045990.2100000002</v>
      </c>
      <c r="J55" s="36">
        <f t="shared" si="12"/>
        <v>943840.21</v>
      </c>
      <c r="K55" s="36">
        <f t="shared" si="12"/>
        <v>1240479.4600000002</v>
      </c>
      <c r="L55" s="36">
        <f t="shared" si="12"/>
        <v>1138861.4399999997</v>
      </c>
      <c r="M55" s="36">
        <f t="shared" si="12"/>
        <v>649008.8</v>
      </c>
      <c r="N55" s="36">
        <f t="shared" si="12"/>
        <v>324169.7400000001</v>
      </c>
      <c r="O55" s="36">
        <f>SUM(B55:N55)</f>
        <v>11688848.770000001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53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54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56</v>
      </c>
      <c r="B61" s="51">
        <f aca="true" t="shared" si="13" ref="B61:O61">SUM(B62:B72)</f>
        <v>1451356</v>
      </c>
      <c r="C61" s="51">
        <f t="shared" si="13"/>
        <v>1051710.4300000002</v>
      </c>
      <c r="D61" s="51">
        <f t="shared" si="13"/>
        <v>912216.7</v>
      </c>
      <c r="E61" s="51">
        <f t="shared" si="13"/>
        <v>289597.18</v>
      </c>
      <c r="F61" s="51">
        <f t="shared" si="13"/>
        <v>988098.89</v>
      </c>
      <c r="G61" s="51">
        <f t="shared" si="13"/>
        <v>1411053.46</v>
      </c>
      <c r="H61" s="51">
        <f t="shared" si="13"/>
        <v>242466.23</v>
      </c>
      <c r="I61" s="51">
        <f t="shared" si="13"/>
        <v>1045990.21</v>
      </c>
      <c r="J61" s="51">
        <f t="shared" si="13"/>
        <v>943840.21</v>
      </c>
      <c r="K61" s="51">
        <f t="shared" si="13"/>
        <v>1240479.46</v>
      </c>
      <c r="L61" s="51">
        <f t="shared" si="13"/>
        <v>1138861.44</v>
      </c>
      <c r="M61" s="51">
        <f t="shared" si="13"/>
        <v>649008.79</v>
      </c>
      <c r="N61" s="51">
        <f t="shared" si="13"/>
        <v>324169.74</v>
      </c>
      <c r="O61" s="36">
        <f t="shared" si="13"/>
        <v>11688848.74</v>
      </c>
      <c r="Q61"/>
    </row>
    <row r="62" spans="1:18" ht="18.75" customHeight="1">
      <c r="A62" s="26" t="s">
        <v>57</v>
      </c>
      <c r="B62" s="51">
        <v>1193919.08</v>
      </c>
      <c r="C62" s="51">
        <v>763956.66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1957875.7400000002</v>
      </c>
      <c r="P62"/>
      <c r="Q62"/>
      <c r="R62" s="43"/>
    </row>
    <row r="63" spans="1:16" ht="18.75" customHeight="1">
      <c r="A63" s="26" t="s">
        <v>58</v>
      </c>
      <c r="B63" s="51">
        <v>257436.92</v>
      </c>
      <c r="C63" s="51">
        <v>287753.77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545190.6900000001</v>
      </c>
      <c r="P63"/>
    </row>
    <row r="64" spans="1:17" ht="18.75" customHeight="1">
      <c r="A64" s="26" t="s">
        <v>59</v>
      </c>
      <c r="B64" s="52">
        <v>0</v>
      </c>
      <c r="C64" s="52">
        <v>0</v>
      </c>
      <c r="D64" s="31">
        <v>912216.7</v>
      </c>
      <c r="E64" s="52">
        <v>0</v>
      </c>
      <c r="F64" s="52">
        <v>0</v>
      </c>
      <c r="G64" s="52">
        <v>0</v>
      </c>
      <c r="H64" s="51">
        <v>242466.23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1154682.93</v>
      </c>
      <c r="Q64"/>
    </row>
    <row r="65" spans="1:18" ht="18.75" customHeight="1">
      <c r="A65" s="26" t="s">
        <v>60</v>
      </c>
      <c r="B65" s="52">
        <v>0</v>
      </c>
      <c r="C65" s="52">
        <v>0</v>
      </c>
      <c r="D65" s="52">
        <v>0</v>
      </c>
      <c r="E65" s="31">
        <v>289597.18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289597.18</v>
      </c>
      <c r="R65"/>
    </row>
    <row r="66" spans="1:19" ht="18.75" customHeight="1">
      <c r="A66" s="26" t="s">
        <v>61</v>
      </c>
      <c r="B66" s="52">
        <v>0</v>
      </c>
      <c r="C66" s="52">
        <v>0</v>
      </c>
      <c r="D66" s="52">
        <v>0</v>
      </c>
      <c r="E66" s="52">
        <v>0</v>
      </c>
      <c r="F66" s="31">
        <v>988098.89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988098.89</v>
      </c>
      <c r="S66"/>
    </row>
    <row r="67" spans="1:20" ht="18.75" customHeight="1">
      <c r="A67" s="26" t="s">
        <v>62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1411053.46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1411053.46</v>
      </c>
      <c r="T67"/>
    </row>
    <row r="68" spans="1:21" ht="18.75" customHeight="1">
      <c r="A68" s="26" t="s">
        <v>63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1045990.21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1045990.21</v>
      </c>
      <c r="U68"/>
    </row>
    <row r="69" spans="1:22" ht="18.75" customHeight="1">
      <c r="A69" s="26" t="s">
        <v>64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943840.21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943840.21</v>
      </c>
      <c r="V69"/>
    </row>
    <row r="70" spans="1:23" ht="18.75" customHeight="1">
      <c r="A70" s="26" t="s">
        <v>65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1240479.46</v>
      </c>
      <c r="L70" s="31">
        <v>1138861.44</v>
      </c>
      <c r="M70" s="52">
        <v>0</v>
      </c>
      <c r="N70" s="52">
        <v>0</v>
      </c>
      <c r="O70" s="36">
        <f t="shared" si="14"/>
        <v>2379340.9</v>
      </c>
      <c r="P70"/>
      <c r="W70"/>
    </row>
    <row r="71" spans="1:25" ht="18.75" customHeight="1">
      <c r="A71" s="26" t="s">
        <v>66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649008.79</v>
      </c>
      <c r="N71" s="52">
        <v>0</v>
      </c>
      <c r="O71" s="36">
        <f t="shared" si="14"/>
        <v>649008.79</v>
      </c>
      <c r="R71"/>
      <c r="Y71"/>
    </row>
    <row r="72" spans="1:26" ht="18.75" customHeight="1">
      <c r="A72" s="38" t="s">
        <v>67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324169.74</v>
      </c>
      <c r="O72" s="55">
        <f t="shared" si="14"/>
        <v>324169.74</v>
      </c>
      <c r="P72"/>
      <c r="S72"/>
      <c r="Z72"/>
    </row>
    <row r="73" spans="1:12" ht="21" customHeight="1">
      <c r="A73" s="56" t="s">
        <v>55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2022-10-31T19:24:08Z</dcterms:modified>
  <cp:category/>
  <cp:version/>
  <cp:contentType/>
  <cp:contentStatus/>
</cp:coreProperties>
</file>