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<sst xmlns="http://schemas.openxmlformats.org/spreadsheetml/2006/main" count="90" uniqueCount="87">
  <si>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</si>
  <si>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</si>
  <si>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</si>
  <si>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</si>
  <si>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</si>
  <si>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</si>
  <si>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</si>
  <si>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</si>
  <si>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</si>
  <si>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</si>
  <si>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</si>
  <si>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</si>
  <si>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</si>
  <si>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</si>
  <si>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</si>
  <si>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</si>
  <si>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</si>
  <si>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</si>
  <si>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</si>
  <si>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</si>
  <si>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</si>
  <si>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</si>
  <si>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</si>
  <si>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</si>
  <si>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</si>
  <si>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</si>
  <si>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</si>
  <si>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</si>
  <si>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</si>
  <si>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</si>
  <si>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</si>
  <si>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</si>
  <si>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</si>
  <si>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</si>
  <si>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</si>
  <si>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</si>
  <si>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</si>
  <si>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</si>
  <si>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</si>
  <si>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</si>
  <si>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</si>
  <si>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</si>
  <si>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</si>
  <si>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</si>
  <si>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</si>
  <si>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</si>
  <si>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</si>
  <si>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</si>
  <si>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</si>
  <si>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</si>
  <si>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</si>
  <si>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</si>
  <si>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</si>
  <si>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</si>
  <si>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</si>
  <si>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</si>
  <si>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</si>
  <si>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</si>
  <si>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</si>
  <si>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</si>
  <si>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</si>
  <si>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</si>
  <si>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</si>
  <si>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</si>
  <si>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</si>
  <si>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</si>
  <si>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</si>
  <si>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</si>
  <si>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</si>
  <si>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</si>
  <si>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20/10/22 - VENCIMENTO 27/10/22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</si>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</sst>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405477</v>
      </c>
      <c r="C7" s="9">
        <f t="shared" si="0"/>
        <v>256049</v>
      </c>
      <c r="D7" s="9">
        <f t="shared" si="0"/>
        <v>278997</v>
      </c>
      <c r="E7" s="9">
        <f t="shared" si="0"/>
        <v>68877</v>
      </c>
      <c r="F7" s="9">
        <f t="shared" si="0"/>
        <v>244746</v>
      </c>
      <c r="G7" s="9">
        <f t="shared" si="0"/>
        <v>384668</v>
      </c>
      <c r="H7" s="9">
        <f t="shared" si="0"/>
        <v>46395</v>
      </c>
      <c r="I7" s="9">
        <f t="shared" si="0"/>
        <v>306754</v>
      </c>
      <c r="J7" s="9">
        <f t="shared" si="0"/>
        <v>242674</v>
      </c>
      <c r="K7" s="9">
        <f t="shared" si="0"/>
        <v>372775</v>
      </c>
      <c r="L7" s="9">
        <f t="shared" si="0"/>
        <v>276657</v>
      </c>
      <c r="M7" s="9">
        <f t="shared" si="0"/>
        <v>138196</v>
      </c>
      <c r="N7" s="9">
        <f t="shared" si="0"/>
        <v>88137</v>
      </c>
      <c r="O7" s="9">
        <f t="shared" si="0"/>
        <v>3110402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12546</v>
      </c>
      <c r="C8" s="11">
        <f t="shared" si="1"/>
        <v>11868</v>
      </c>
      <c r="D8" s="11">
        <f t="shared" si="1"/>
        <v>9460</v>
      </c>
      <c r="E8" s="11">
        <f t="shared" si="1"/>
        <v>2138</v>
      </c>
      <c r="F8" s="11">
        <f t="shared" si="1"/>
        <v>7543</v>
      </c>
      <c r="G8" s="11">
        <f t="shared" si="1"/>
        <v>10633</v>
      </c>
      <c r="H8" s="11">
        <f t="shared" si="1"/>
        <v>2133</v>
      </c>
      <c r="I8" s="11">
        <f t="shared" si="1"/>
        <v>15778</v>
      </c>
      <c r="J8" s="11">
        <f t="shared" si="1"/>
        <v>10305</v>
      </c>
      <c r="K8" s="11">
        <f t="shared" si="1"/>
        <v>8033</v>
      </c>
      <c r="L8" s="11">
        <f t="shared" si="1"/>
        <v>6527</v>
      </c>
      <c r="M8" s="11">
        <f t="shared" si="1"/>
        <v>5061</v>
      </c>
      <c r="N8" s="11">
        <f t="shared" si="1"/>
        <v>4066</v>
      </c>
      <c r="O8" s="11">
        <f t="shared" si="1"/>
        <v>106091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12546</v>
      </c>
      <c r="C9" s="11">
        <v>11868</v>
      </c>
      <c r="D9" s="11">
        <v>9460</v>
      </c>
      <c r="E9" s="11">
        <v>2138</v>
      </c>
      <c r="F9" s="11">
        <v>7543</v>
      </c>
      <c r="G9" s="11">
        <v>10633</v>
      </c>
      <c r="H9" s="11">
        <v>2133</v>
      </c>
      <c r="I9" s="11">
        <v>15775</v>
      </c>
      <c r="J9" s="11">
        <v>10305</v>
      </c>
      <c r="K9" s="11">
        <v>8023</v>
      </c>
      <c r="L9" s="11">
        <v>6527</v>
      </c>
      <c r="M9" s="11">
        <v>5055</v>
      </c>
      <c r="N9" s="11">
        <v>4058</v>
      </c>
      <c r="O9" s="11">
        <f>SUM(B9:N9)</f>
        <v>106064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10</v>
      </c>
      <c r="L10" s="13">
        <v>0</v>
      </c>
      <c r="M10" s="13">
        <v>6</v>
      </c>
      <c r="N10" s="13">
        <v>8</v>
      </c>
      <c r="O10" s="11">
        <f>SUM(B10:N10)</f>
        <v>27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392931</v>
      </c>
      <c r="C11" s="13">
        <v>244181</v>
      </c>
      <c r="D11" s="13">
        <v>269537</v>
      </c>
      <c r="E11" s="13">
        <v>66739</v>
      </c>
      <c r="F11" s="13">
        <v>237203</v>
      </c>
      <c r="G11" s="13">
        <v>374035</v>
      </c>
      <c r="H11" s="13">
        <v>44262</v>
      </c>
      <c r="I11" s="13">
        <v>290976</v>
      </c>
      <c r="J11" s="13">
        <v>232369</v>
      </c>
      <c r="K11" s="13">
        <v>364742</v>
      </c>
      <c r="L11" s="13">
        <v>270130</v>
      </c>
      <c r="M11" s="13">
        <v>133135</v>
      </c>
      <c r="N11" s="13">
        <v>84071</v>
      </c>
      <c r="O11" s="11">
        <f>SUM(B11:N11)</f>
        <v>3004311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71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1.167203334542274</v>
      </c>
      <c r="C16" s="19">
        <v>1.320994397046266</v>
      </c>
      <c r="D16" s="19">
        <v>1.219489381046922</v>
      </c>
      <c r="E16" s="19">
        <v>0.894829533094656</v>
      </c>
      <c r="F16" s="19">
        <v>1.290922317455134</v>
      </c>
      <c r="G16" s="19">
        <v>1.400192205046591</v>
      </c>
      <c r="H16" s="19">
        <v>1.533756670501083</v>
      </c>
      <c r="I16" s="19">
        <v>1.12583665105857</v>
      </c>
      <c r="J16" s="19">
        <v>1.274789260515299</v>
      </c>
      <c r="K16" s="19">
        <v>1.127688982420333</v>
      </c>
      <c r="L16" s="19">
        <v>1.201758077318486</v>
      </c>
      <c r="M16" s="19">
        <v>1.190213903300147</v>
      </c>
      <c r="N16" s="19">
        <v>1.066026818844428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72</v>
      </c>
      <c r="B18" s="24">
        <f aca="true" t="shared" si="2" ref="B18:N18">SUM(B19:B27)</f>
        <v>1524360.9000000001</v>
      </c>
      <c r="C18" s="24">
        <f t="shared" si="2"/>
        <v>1102283.1800000002</v>
      </c>
      <c r="D18" s="24">
        <f t="shared" si="2"/>
        <v>964594.48</v>
      </c>
      <c r="E18" s="24">
        <f t="shared" si="2"/>
        <v>303557.88</v>
      </c>
      <c r="F18" s="24">
        <f t="shared" si="2"/>
        <v>1031403.49</v>
      </c>
      <c r="G18" s="24">
        <f t="shared" si="2"/>
        <v>1468375.11</v>
      </c>
      <c r="H18" s="24">
        <f t="shared" si="2"/>
        <v>257822.89</v>
      </c>
      <c r="I18" s="24">
        <f t="shared" si="2"/>
        <v>1129784.53</v>
      </c>
      <c r="J18" s="24">
        <f t="shared" si="2"/>
        <v>1001878.87</v>
      </c>
      <c r="K18" s="24">
        <f t="shared" si="2"/>
        <v>1311095.7500000002</v>
      </c>
      <c r="L18" s="24">
        <f t="shared" si="2"/>
        <v>1184720.3499999999</v>
      </c>
      <c r="M18" s="24">
        <f t="shared" si="2"/>
        <v>677913.51</v>
      </c>
      <c r="N18" s="24">
        <f t="shared" si="2"/>
        <v>345992.64999999997</v>
      </c>
      <c r="O18" s="24">
        <f>O19+O20+O21+O22+O23+O24+O25+O27</f>
        <v>12300265.280000001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1190642.66</v>
      </c>
      <c r="C19" s="30">
        <f t="shared" si="3"/>
        <v>776724.64</v>
      </c>
      <c r="D19" s="30">
        <f t="shared" si="3"/>
        <v>742243.62</v>
      </c>
      <c r="E19" s="30">
        <f t="shared" si="3"/>
        <v>313039.08</v>
      </c>
      <c r="F19" s="30">
        <f t="shared" si="3"/>
        <v>754698.77</v>
      </c>
      <c r="G19" s="30">
        <f t="shared" si="3"/>
        <v>975979.65</v>
      </c>
      <c r="H19" s="30">
        <f t="shared" si="3"/>
        <v>158044.57</v>
      </c>
      <c r="I19" s="30">
        <f t="shared" si="3"/>
        <v>923973.72</v>
      </c>
      <c r="J19" s="30">
        <f t="shared" si="3"/>
        <v>735205.15</v>
      </c>
      <c r="K19" s="30">
        <f t="shared" si="3"/>
        <v>1067515.77</v>
      </c>
      <c r="L19" s="30">
        <f t="shared" si="3"/>
        <v>902095.48</v>
      </c>
      <c r="M19" s="30">
        <f t="shared" si="3"/>
        <v>519976.27</v>
      </c>
      <c r="N19" s="30">
        <f t="shared" si="3"/>
        <v>299551.22</v>
      </c>
      <c r="O19" s="30">
        <f>SUM(B19:N19)</f>
        <v>9359690.600000001</v>
      </c>
    </row>
    <row r="20" spans="1:23" ht="18.75" customHeight="1">
      <c r="A20" s="26" t="s">
        <v>35</v>
      </c>
      <c r="B20" s="30">
        <f>IF(B16&lt;&gt;0,ROUND((B16-1)*B19,2),0)</f>
        <v>199079.42</v>
      </c>
      <c r="C20" s="30">
        <f aca="true" t="shared" si="4" ref="C20:N20">IF(C16&lt;&gt;0,ROUND((C16-1)*C19,2),0)</f>
        <v>249324.26</v>
      </c>
      <c r="D20" s="30">
        <f t="shared" si="4"/>
        <v>162914.59</v>
      </c>
      <c r="E20" s="30">
        <f t="shared" si="4"/>
        <v>-32922.47</v>
      </c>
      <c r="F20" s="30">
        <f t="shared" si="4"/>
        <v>219558.72</v>
      </c>
      <c r="G20" s="30">
        <f t="shared" si="4"/>
        <v>390579.45</v>
      </c>
      <c r="H20" s="30">
        <f t="shared" si="4"/>
        <v>84357.34</v>
      </c>
      <c r="I20" s="30">
        <f t="shared" si="4"/>
        <v>116269.76</v>
      </c>
      <c r="J20" s="30">
        <f t="shared" si="4"/>
        <v>202026.48</v>
      </c>
      <c r="K20" s="30">
        <f t="shared" si="4"/>
        <v>136310</v>
      </c>
      <c r="L20" s="30">
        <f t="shared" si="4"/>
        <v>182005.05</v>
      </c>
      <c r="M20" s="30">
        <f t="shared" si="4"/>
        <v>98906.72</v>
      </c>
      <c r="N20" s="30">
        <f t="shared" si="4"/>
        <v>19778.41</v>
      </c>
      <c r="O20" s="30">
        <f aca="true" t="shared" si="5" ref="O19:O27">SUM(B20:N20)</f>
        <v>2028187.73</v>
      </c>
      <c r="W20" s="62"/>
    </row>
    <row r="21" spans="1:15" ht="18.75" customHeight="1">
      <c r="A21" s="26" t="s">
        <v>36</v>
      </c>
      <c r="B21" s="30">
        <v>68883.33</v>
      </c>
      <c r="C21" s="30">
        <v>46909.64</v>
      </c>
      <c r="D21" s="30">
        <v>29733.36</v>
      </c>
      <c r="E21" s="30">
        <v>12308.58</v>
      </c>
      <c r="F21" s="30">
        <v>36588.92</v>
      </c>
      <c r="G21" s="30">
        <v>55985.99</v>
      </c>
      <c r="H21" s="30">
        <v>6876.97</v>
      </c>
      <c r="I21" s="30">
        <v>44281.62</v>
      </c>
      <c r="J21" s="30">
        <v>41025.77</v>
      </c>
      <c r="K21" s="30">
        <v>62460.35</v>
      </c>
      <c r="L21" s="30">
        <v>56129.98</v>
      </c>
      <c r="M21" s="30">
        <v>27305.61</v>
      </c>
      <c r="N21" s="30">
        <v>15898.91</v>
      </c>
      <c r="O21" s="30">
        <f t="shared" si="5"/>
        <v>504389.02999999997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-4733.67</v>
      </c>
      <c r="E23" s="30">
        <v>0</v>
      </c>
      <c r="F23" s="30">
        <v>-10250</v>
      </c>
      <c r="G23" s="30">
        <v>0</v>
      </c>
      <c r="H23" s="30">
        <v>-2104.18</v>
      </c>
      <c r="I23" s="30">
        <v>0</v>
      </c>
      <c r="J23" s="30">
        <v>-6201.21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-23289.059999999998</v>
      </c>
    </row>
    <row r="24" spans="1:26" ht="18.75" customHeight="1">
      <c r="A24" s="26" t="s">
        <v>73</v>
      </c>
      <c r="B24" s="30">
        <v>1091.58</v>
      </c>
      <c r="C24" s="30">
        <v>805.01</v>
      </c>
      <c r="D24" s="30">
        <v>695.59</v>
      </c>
      <c r="E24" s="30">
        <v>218.84</v>
      </c>
      <c r="F24" s="30">
        <v>747.7</v>
      </c>
      <c r="G24" s="30">
        <v>1062.93</v>
      </c>
      <c r="H24" s="30">
        <v>184.97</v>
      </c>
      <c r="I24" s="30">
        <v>812.83</v>
      </c>
      <c r="J24" s="30">
        <v>726.85</v>
      </c>
      <c r="K24" s="30">
        <v>948.3</v>
      </c>
      <c r="L24" s="30">
        <v>854.51</v>
      </c>
      <c r="M24" s="30">
        <v>484.57</v>
      </c>
      <c r="N24" s="30">
        <v>252.71</v>
      </c>
      <c r="O24" s="30">
        <f t="shared" si="5"/>
        <v>8886.390000000001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74</v>
      </c>
      <c r="B25" s="30">
        <v>954.64</v>
      </c>
      <c r="C25" s="30">
        <v>710.82</v>
      </c>
      <c r="D25" s="30">
        <v>623.4</v>
      </c>
      <c r="E25" s="30">
        <v>190.42</v>
      </c>
      <c r="F25" s="30">
        <v>627.34</v>
      </c>
      <c r="G25" s="30">
        <v>845.1</v>
      </c>
      <c r="H25" s="30">
        <v>156.5</v>
      </c>
      <c r="I25" s="30">
        <v>661.21</v>
      </c>
      <c r="J25" s="30">
        <v>631.23</v>
      </c>
      <c r="K25" s="30">
        <v>812.53</v>
      </c>
      <c r="L25" s="30">
        <v>721.18</v>
      </c>
      <c r="M25" s="30">
        <v>408.2</v>
      </c>
      <c r="N25" s="30">
        <v>213.89</v>
      </c>
      <c r="O25" s="30">
        <f t="shared" si="5"/>
        <v>7556.46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75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 t="shared" si="5"/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76</v>
      </c>
      <c r="B27" s="30">
        <v>59805.07</v>
      </c>
      <c r="C27" s="30">
        <v>24018.38</v>
      </c>
      <c r="D27" s="30">
        <v>31097.35</v>
      </c>
      <c r="E27" s="30">
        <v>8905.18</v>
      </c>
      <c r="F27" s="30">
        <v>27409.98</v>
      </c>
      <c r="G27" s="30">
        <v>41798.33</v>
      </c>
      <c r="H27" s="30">
        <v>8504.28</v>
      </c>
      <c r="I27" s="30">
        <v>41749.33</v>
      </c>
      <c r="J27" s="30">
        <v>26440.1</v>
      </c>
      <c r="K27" s="30">
        <v>40945.82</v>
      </c>
      <c r="L27" s="30">
        <v>40848.28</v>
      </c>
      <c r="M27" s="30">
        <v>28912.28</v>
      </c>
      <c r="N27" s="30">
        <v>8468.3</v>
      </c>
      <c r="O27" s="30">
        <f t="shared" si="5"/>
        <v>388902.68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+B30+B32+B52+B53+B56-B57</f>
        <v>-61272.29</v>
      </c>
      <c r="C29" s="30">
        <f>+C30+C32+C52+C53+C56-C57</f>
        <v>-56695.56</v>
      </c>
      <c r="D29" s="30">
        <f t="shared" si="6"/>
        <v>-45491.93</v>
      </c>
      <c r="E29" s="30">
        <f t="shared" si="6"/>
        <v>-10624.080000000002</v>
      </c>
      <c r="F29" s="30">
        <f t="shared" si="6"/>
        <v>-37346.86</v>
      </c>
      <c r="G29" s="30">
        <f t="shared" si="6"/>
        <v>-52695.74</v>
      </c>
      <c r="H29" s="30">
        <f t="shared" si="6"/>
        <v>-10413.75</v>
      </c>
      <c r="I29" s="30">
        <f t="shared" si="6"/>
        <v>-73929.82</v>
      </c>
      <c r="J29" s="30">
        <f t="shared" si="6"/>
        <v>-49383.76</v>
      </c>
      <c r="K29" s="30">
        <f t="shared" si="6"/>
        <v>-40574.329999999994</v>
      </c>
      <c r="L29" s="30">
        <f t="shared" si="6"/>
        <v>-33470.409999999996</v>
      </c>
      <c r="M29" s="30">
        <f t="shared" si="6"/>
        <v>-24936.510000000002</v>
      </c>
      <c r="N29" s="30">
        <f t="shared" si="6"/>
        <v>-19260.41</v>
      </c>
      <c r="O29" s="30">
        <f t="shared" si="6"/>
        <v>-516095.45</v>
      </c>
    </row>
    <row r="30" spans="1:15" ht="18.75" customHeight="1">
      <c r="A30" s="26" t="s">
        <v>40</v>
      </c>
      <c r="B30" s="31">
        <f>+B31</f>
        <v>-55202.4</v>
      </c>
      <c r="C30" s="31">
        <f>+C31</f>
        <v>-52219.2</v>
      </c>
      <c r="D30" s="31">
        <f aca="true" t="shared" si="7" ref="D30:O30">+D31</f>
        <v>-41624</v>
      </c>
      <c r="E30" s="31">
        <f t="shared" si="7"/>
        <v>-9407.2</v>
      </c>
      <c r="F30" s="31">
        <f t="shared" si="7"/>
        <v>-33189.2</v>
      </c>
      <c r="G30" s="31">
        <f t="shared" si="7"/>
        <v>-46785.2</v>
      </c>
      <c r="H30" s="31">
        <f t="shared" si="7"/>
        <v>-9385.2</v>
      </c>
      <c r="I30" s="31">
        <f t="shared" si="7"/>
        <v>-69410</v>
      </c>
      <c r="J30" s="31">
        <f t="shared" si="7"/>
        <v>-45342</v>
      </c>
      <c r="K30" s="31">
        <f t="shared" si="7"/>
        <v>-35301.2</v>
      </c>
      <c r="L30" s="31">
        <f t="shared" si="7"/>
        <v>-28718.8</v>
      </c>
      <c r="M30" s="31">
        <f t="shared" si="7"/>
        <v>-22242</v>
      </c>
      <c r="N30" s="31">
        <f t="shared" si="7"/>
        <v>-17855.2</v>
      </c>
      <c r="O30" s="31">
        <f t="shared" si="7"/>
        <v>-466681.60000000003</v>
      </c>
    </row>
    <row r="31" spans="1:26" ht="18.75" customHeight="1">
      <c r="A31" s="27" t="s">
        <v>41</v>
      </c>
      <c r="B31" s="16">
        <f>ROUND((-B9)*$G$3,2)</f>
        <v>-55202.4</v>
      </c>
      <c r="C31" s="16">
        <f aca="true" t="shared" si="8" ref="C31:N31">ROUND((-C9)*$G$3,2)</f>
        <v>-52219.2</v>
      </c>
      <c r="D31" s="16">
        <f t="shared" si="8"/>
        <v>-41624</v>
      </c>
      <c r="E31" s="16">
        <f t="shared" si="8"/>
        <v>-9407.2</v>
      </c>
      <c r="F31" s="16">
        <f t="shared" si="8"/>
        <v>-33189.2</v>
      </c>
      <c r="G31" s="16">
        <f t="shared" si="8"/>
        <v>-46785.2</v>
      </c>
      <c r="H31" s="16">
        <f t="shared" si="8"/>
        <v>-9385.2</v>
      </c>
      <c r="I31" s="16">
        <f t="shared" si="8"/>
        <v>-69410</v>
      </c>
      <c r="J31" s="16">
        <f t="shared" si="8"/>
        <v>-45342</v>
      </c>
      <c r="K31" s="16">
        <f t="shared" si="8"/>
        <v>-35301.2</v>
      </c>
      <c r="L31" s="16">
        <f t="shared" si="8"/>
        <v>-28718.8</v>
      </c>
      <c r="M31" s="16">
        <f t="shared" si="8"/>
        <v>-22242</v>
      </c>
      <c r="N31" s="16">
        <f t="shared" si="8"/>
        <v>-17855.2</v>
      </c>
      <c r="O31" s="32">
        <f aca="true" t="shared" si="9" ref="O31:O57">SUM(B31:N31)</f>
        <v>-466681.60000000003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SUM(B33:B50)</f>
        <v>-6069.89</v>
      </c>
      <c r="C32" s="31">
        <f aca="true" t="shared" si="10" ref="C32:O32">SUM(C33:C50)</f>
        <v>-4476.36</v>
      </c>
      <c r="D32" s="31">
        <f t="shared" si="10"/>
        <v>-3867.93</v>
      </c>
      <c r="E32" s="31">
        <f t="shared" si="10"/>
        <v>-1216.88</v>
      </c>
      <c r="F32" s="31">
        <f t="shared" si="10"/>
        <v>-4157.66</v>
      </c>
      <c r="G32" s="31">
        <f t="shared" si="10"/>
        <v>-5910.54</v>
      </c>
      <c r="H32" s="31">
        <f t="shared" si="10"/>
        <v>-1028.55</v>
      </c>
      <c r="I32" s="31">
        <f t="shared" si="10"/>
        <v>-4519.82</v>
      </c>
      <c r="J32" s="31">
        <f t="shared" si="10"/>
        <v>-4041.76</v>
      </c>
      <c r="K32" s="31">
        <f t="shared" si="10"/>
        <v>-5273.13</v>
      </c>
      <c r="L32" s="31">
        <f t="shared" si="10"/>
        <v>-4751.61</v>
      </c>
      <c r="M32" s="31">
        <f t="shared" si="10"/>
        <v>-2694.51</v>
      </c>
      <c r="N32" s="31">
        <f t="shared" si="10"/>
        <v>-1405.21</v>
      </c>
      <c r="O32" s="31">
        <f t="shared" si="10"/>
        <v>-49413.85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77</v>
      </c>
      <c r="B41" s="33">
        <v>-6069.89</v>
      </c>
      <c r="C41" s="33">
        <v>-4476.36</v>
      </c>
      <c r="D41" s="33">
        <v>-3867.93</v>
      </c>
      <c r="E41" s="33">
        <v>-1216.88</v>
      </c>
      <c r="F41" s="33">
        <v>-4157.66</v>
      </c>
      <c r="G41" s="33">
        <v>-5910.54</v>
      </c>
      <c r="H41" s="33">
        <v>-1028.55</v>
      </c>
      <c r="I41" s="33">
        <v>-4519.82</v>
      </c>
      <c r="J41" s="33">
        <v>-4041.76</v>
      </c>
      <c r="K41" s="33">
        <v>-5273.13</v>
      </c>
      <c r="L41" s="33">
        <v>-4751.61</v>
      </c>
      <c r="M41" s="33">
        <v>-2694.51</v>
      </c>
      <c r="N41" s="33">
        <v>-1405.21</v>
      </c>
      <c r="O41" s="33">
        <f t="shared" si="9"/>
        <v>-49413.85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78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79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80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81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82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83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84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85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86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51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52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53</v>
      </c>
      <c r="B55" s="36">
        <f aca="true" t="shared" si="12" ref="B55:N55">+B18+B29</f>
        <v>1463088.61</v>
      </c>
      <c r="C55" s="36">
        <f t="shared" si="12"/>
        <v>1045587.6200000001</v>
      </c>
      <c r="D55" s="36">
        <f t="shared" si="12"/>
        <v>919102.5499999999</v>
      </c>
      <c r="E55" s="36">
        <f t="shared" si="12"/>
        <v>292933.8</v>
      </c>
      <c r="F55" s="36">
        <f t="shared" si="12"/>
        <v>994056.63</v>
      </c>
      <c r="G55" s="36">
        <f t="shared" si="12"/>
        <v>1415679.37</v>
      </c>
      <c r="H55" s="36">
        <f t="shared" si="12"/>
        <v>247409.14</v>
      </c>
      <c r="I55" s="36">
        <f t="shared" si="12"/>
        <v>1055854.71</v>
      </c>
      <c r="J55" s="36">
        <f t="shared" si="12"/>
        <v>952495.11</v>
      </c>
      <c r="K55" s="36">
        <f t="shared" si="12"/>
        <v>1270521.4200000002</v>
      </c>
      <c r="L55" s="36">
        <f t="shared" si="12"/>
        <v>1151249.94</v>
      </c>
      <c r="M55" s="36">
        <f t="shared" si="12"/>
        <v>652977</v>
      </c>
      <c r="N55" s="36">
        <f t="shared" si="12"/>
        <v>326732.24</v>
      </c>
      <c r="O55" s="36">
        <f>SUM(B55:N55)</f>
        <v>11787688.14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54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55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57</v>
      </c>
      <c r="B61" s="51">
        <f aca="true" t="shared" si="13" ref="B61:O61">SUM(B62:B72)</f>
        <v>1463088.6199999999</v>
      </c>
      <c r="C61" s="51">
        <f t="shared" si="13"/>
        <v>1045587.62</v>
      </c>
      <c r="D61" s="51">
        <f t="shared" si="13"/>
        <v>919102.55</v>
      </c>
      <c r="E61" s="51">
        <f t="shared" si="13"/>
        <v>292933.8</v>
      </c>
      <c r="F61" s="51">
        <f t="shared" si="13"/>
        <v>994056.62</v>
      </c>
      <c r="G61" s="51">
        <f t="shared" si="13"/>
        <v>1415679.37</v>
      </c>
      <c r="H61" s="51">
        <f t="shared" si="13"/>
        <v>247409.14</v>
      </c>
      <c r="I61" s="51">
        <f t="shared" si="13"/>
        <v>1055854.71</v>
      </c>
      <c r="J61" s="51">
        <f t="shared" si="13"/>
        <v>952495.11</v>
      </c>
      <c r="K61" s="51">
        <f t="shared" si="13"/>
        <v>1270521.42</v>
      </c>
      <c r="L61" s="51">
        <f t="shared" si="13"/>
        <v>1151249.94</v>
      </c>
      <c r="M61" s="51">
        <f t="shared" si="13"/>
        <v>652977</v>
      </c>
      <c r="N61" s="51">
        <f t="shared" si="13"/>
        <v>326732.25</v>
      </c>
      <c r="O61" s="36">
        <f t="shared" si="13"/>
        <v>11787688.15</v>
      </c>
      <c r="Q61"/>
    </row>
    <row r="62" spans="1:18" ht="18.75" customHeight="1">
      <c r="A62" s="26" t="s">
        <v>58</v>
      </c>
      <c r="B62" s="51">
        <v>1203481.16</v>
      </c>
      <c r="C62" s="51">
        <v>759548.23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1963029.39</v>
      </c>
      <c r="P62"/>
      <c r="Q62"/>
      <c r="R62" s="43"/>
    </row>
    <row r="63" spans="1:16" ht="18.75" customHeight="1">
      <c r="A63" s="26" t="s">
        <v>59</v>
      </c>
      <c r="B63" s="51">
        <v>259607.46</v>
      </c>
      <c r="C63" s="51">
        <v>286039.39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545646.85</v>
      </c>
      <c r="P63"/>
    </row>
    <row r="64" spans="1:17" ht="18.75" customHeight="1">
      <c r="A64" s="26" t="s">
        <v>60</v>
      </c>
      <c r="B64" s="52">
        <v>0</v>
      </c>
      <c r="C64" s="52">
        <v>0</v>
      </c>
      <c r="D64" s="31">
        <v>919102.55</v>
      </c>
      <c r="E64" s="52">
        <v>0</v>
      </c>
      <c r="F64" s="52">
        <v>0</v>
      </c>
      <c r="G64" s="52">
        <v>0</v>
      </c>
      <c r="H64" s="51">
        <v>247409.14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1166511.69</v>
      </c>
      <c r="Q64"/>
    </row>
    <row r="65" spans="1:18" ht="18.75" customHeight="1">
      <c r="A65" s="26" t="s">
        <v>61</v>
      </c>
      <c r="B65" s="52">
        <v>0</v>
      </c>
      <c r="C65" s="52">
        <v>0</v>
      </c>
      <c r="D65" s="52">
        <v>0</v>
      </c>
      <c r="E65" s="31">
        <v>292933.8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292933.8</v>
      </c>
      <c r="R65"/>
    </row>
    <row r="66" spans="1:19" ht="18.75" customHeight="1">
      <c r="A66" s="26" t="s">
        <v>62</v>
      </c>
      <c r="B66" s="52">
        <v>0</v>
      </c>
      <c r="C66" s="52">
        <v>0</v>
      </c>
      <c r="D66" s="52">
        <v>0</v>
      </c>
      <c r="E66" s="52">
        <v>0</v>
      </c>
      <c r="F66" s="31">
        <v>994056.62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994056.62</v>
      </c>
      <c r="S66"/>
    </row>
    <row r="67" spans="1:20" ht="18.75" customHeight="1">
      <c r="A67" s="26" t="s">
        <v>63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1415679.37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1415679.37</v>
      </c>
      <c r="T67"/>
    </row>
    <row r="68" spans="1:21" ht="18.75" customHeight="1">
      <c r="A68" s="26" t="s">
        <v>64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1055854.71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1055854.71</v>
      </c>
      <c r="U68"/>
    </row>
    <row r="69" spans="1:22" ht="18.75" customHeight="1">
      <c r="A69" s="26" t="s">
        <v>65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952495.11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952495.11</v>
      </c>
      <c r="V69"/>
    </row>
    <row r="70" spans="1:23" ht="18.75" customHeight="1">
      <c r="A70" s="26" t="s">
        <v>66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1270521.42</v>
      </c>
      <c r="L70" s="31">
        <v>1151249.94</v>
      </c>
      <c r="M70" s="52">
        <v>0</v>
      </c>
      <c r="N70" s="52">
        <v>0</v>
      </c>
      <c r="O70" s="36">
        <f t="shared" si="14"/>
        <v>2421771.36</v>
      </c>
      <c r="P70"/>
      <c r="W70"/>
    </row>
    <row r="71" spans="1:25" ht="18.75" customHeight="1">
      <c r="A71" s="26" t="s">
        <v>67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652977</v>
      </c>
      <c r="N71" s="52">
        <v>0</v>
      </c>
      <c r="O71" s="36">
        <f t="shared" si="14"/>
        <v>652977</v>
      </c>
      <c r="R71"/>
      <c r="Y71"/>
    </row>
    <row r="72" spans="1:26" ht="18.75" customHeight="1">
      <c r="A72" s="38" t="s">
        <v>68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326732.25</v>
      </c>
      <c r="O72" s="55">
        <f t="shared" si="14"/>
        <v>326732.25</v>
      </c>
      <c r="P72"/>
      <c r="S72"/>
      <c r="Z72"/>
    </row>
    <row r="73" spans="1:12" ht="21" customHeight="1">
      <c r="A73" s="56" t="s">
        <v>56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2022-10-27T12:00:34Z</dcterms:modified>
  <cp:category/>
  <cp:version/>
  <cp:contentType/>
  <cp:contentStatus/>
</cp:coreProperties>
</file>