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<sst xmlns="http://schemas.openxmlformats.org/spreadsheetml/2006/main" count="76" uniqueCount="75">
  <si>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</si>
  <si>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</si>
  <si>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</si>
  <si>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</si>
  <si>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</si>
  <si>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</si>
  <si>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</si>
  <si>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</si>
  <si>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</si>
  <si>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</si>
  <si>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</si>
  <si>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</si>
  <si>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</si>
  <si>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</si>
  <si>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</si>
  <si>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</si>
  <si>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</si>
  <si>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</si>
  <si>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</si>
  <si>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</si>
  <si>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</si>
  <si>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</si>
  <si>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</si>
  <si>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</si>
  <si>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</si>
  <si>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</si>
  <si>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</si>
  <si>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</si>
  <si>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</si>
  <si>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</si>
  <si>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</si>
  <si>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</si>
  <si>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</si>
  <si>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</si>
  <si>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</si>
  <si>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</si>
  <si>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</si>
  <si>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</si>
  <si>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</si>
  <si>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</si>
  <si>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</si>
  <si>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</si>
  <si>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</si>
  <si>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</si>
  <si>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</si>
  <si>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</si>
  <si>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</si>
  <si>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</si>
  <si>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</si>
  <si>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</si>
  <si>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</si>
  <si>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</si>
  <si>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</si>
  <si>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</si>
  <si>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</si>
  <si>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</si>
  <si>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</si>
  <si>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</si>
  <si>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</si>
  <si>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</si>
  <si>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</si>
  <si>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</si>
  <si>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</si>
  <si>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</si>
  <si>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</si>
  <si>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</si>
  <si>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23/10/22 - VENCIMENTO 28/10/22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</si>
  <si>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</si>
  <si>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</si>
  <si>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</si>
  <si>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</si>
  <si>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4.6. Remuneração SMGO</t>
  </si>
  <si>
    <t>4.7. Remuneração Manutenção de Validadores</t>
  </si>
  <si>
    <t>4.8. Remuneração Comunicação de Dados por Chip</t>
  </si>
  <si>
    <t>4. Remuneração Bruta do Operador (4.1 + 4.2 + 4.3 + 4.4 + 4.5 + 4.6 + 4.7 + 4.8)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</si>
</sst>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3" fillId="30" borderId="0" applyNumberFormat="0" applyBorder="0" applyAlignment="0" applyProtection="0"/>
    <xf numFmtId="1" fontId="2" fillId="0" borderId="0" applyBorder="0">
      <alignment/>
      <protection/>
    </xf>
    <xf numFmtId="0" fontId="25" fillId="31" borderId="5" applyNumberFormat="0" applyFont="0" applyAlignment="0" applyProtection="0"/>
    <xf numFmtId="9" fontId="25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6" applyNumberFormat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164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5" applyFont="1" applyFill="1" applyBorder="1" applyAlignment="1">
      <alignment vertical="center"/>
    </xf>
    <xf numFmtId="164" fontId="0" fillId="0" borderId="11" xfId="45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5" applyFont="1" applyFill="1" applyBorder="1" applyAlignment="1">
      <alignment vertical="center"/>
    </xf>
    <xf numFmtId="164" fontId="0" fillId="0" borderId="4" xfId="45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5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5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5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5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62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5" applyNumberFormat="1" applyFont="1" applyFill="1" applyBorder="1" applyAlignment="1">
      <alignment horizontal="center" vertical="center"/>
    </xf>
    <xf numFmtId="164" fontId="32" fillId="0" borderId="14" xfId="45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5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62" applyFont="1" applyFill="1" applyBorder="1" applyAlignment="1">
      <alignment vertical="center"/>
    </xf>
    <xf numFmtId="165" fontId="32" fillId="33" borderId="4" xfId="45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5" applyNumberFormat="1" applyFont="1" applyFill="1" applyBorder="1" applyAlignment="1">
      <alignment vertical="center"/>
    </xf>
    <xf numFmtId="164" fontId="32" fillId="0" borderId="4" xfId="45" applyNumberFormat="1" applyFont="1" applyFill="1" applyBorder="1" applyAlignment="1">
      <alignment horizontal="center" vertical="center"/>
    </xf>
    <xf numFmtId="164" fontId="32" fillId="0" borderId="11" xfId="45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62" applyFont="1" applyFill="1" applyBorder="1" applyAlignment="1">
      <alignment vertical="center"/>
    </xf>
    <xf numFmtId="44" fontId="32" fillId="34" borderId="4" xfId="45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62" applyNumberFormat="1" applyFont="1" applyFill="1" applyBorder="1" applyAlignment="1">
      <alignment horizontal="center" vertical="center"/>
    </xf>
    <xf numFmtId="167" fontId="32" fillId="0" borderId="4" xfId="62" applyNumberFormat="1" applyFont="1" applyFill="1" applyBorder="1" applyAlignment="1">
      <alignment horizontal="center" vertical="center"/>
    </xf>
    <xf numFmtId="167" fontId="32" fillId="0" borderId="4" xfId="45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5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62" applyNumberFormat="1" applyFont="1" applyFill="1" applyBorder="1" applyAlignment="1">
      <alignment vertical="center"/>
    </xf>
    <xf numFmtId="166" fontId="0" fillId="0" borderId="0" xfId="62" applyNumberFormat="1" applyFont="1" applyFill="1" applyAlignment="1">
      <alignment vertical="center"/>
    </xf>
    <xf numFmtId="166" fontId="32" fillId="0" borderId="12" xfId="62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8" applyFont="1" applyFill="1" applyBorder="1" applyAlignment="1">
      <alignment horizontal="center" vertical="center" wrapText="1"/>
      <protection/>
    </xf>
    <xf numFmtId="1" fontId="2" fillId="0" borderId="4" xfId="48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8" applyFont="1" applyFill="1" applyBorder="1" applyAlignment="1">
      <alignment vertical="center"/>
      <protection/>
    </xf>
    <xf numFmtId="44" fontId="3" fillId="35" borderId="16" xfId="45" applyFont="1" applyFill="1" applyBorder="1" applyAlignment="1">
      <alignment vertical="center"/>
    </xf>
    <xf numFmtId="1" fontId="3" fillId="35" borderId="16" xfId="48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4" xfId="0" applyFont="1" applyBorder="1" applyAlignment="1">
      <alignment horizontal="left" vertical="center" indent="3"/>
    </xf>
    <xf numFmtId="0" fontId="32" fillId="0" borderId="4" xfId="0" applyFont="1" applyBorder="1" applyAlignment="1">
      <alignment horizontal="left" vertical="center" indent="1"/>
    </xf>
    <xf numFmtId="0" fontId="32" fillId="33" borderId="4" xfId="0" applyFont="1" applyFill="1" applyBorder="1" applyAlignment="1">
      <alignment horizontal="left" vertical="center" indent="2"/>
    </xf>
    <xf numFmtId="0" fontId="32" fillId="0" borderId="4" xfId="0" applyFont="1" applyBorder="1" applyAlignment="1">
      <alignment horizontal="left" vertical="center" wrapText="1" indent="2"/>
    </xf>
    <xf numFmtId="171" fontId="32" fillId="0" borderId="4" xfId="45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Currency" xfId="45"/>
    <cellStyle name="Currency [0]" xfId="46"/>
    <cellStyle name="Neutro" xfId="47"/>
    <cellStyle name="Normal_REMT03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55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66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49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48</v>
      </c>
      <c r="B4" s="58" t="s">
        <v>47</v>
      </c>
      <c r="C4" s="59"/>
      <c r="D4" s="59"/>
      <c r="E4" s="59"/>
      <c r="F4" s="59"/>
      <c r="G4" s="59"/>
      <c r="H4" s="59"/>
      <c r="I4" s="59"/>
      <c r="J4" s="59"/>
      <c r="K4" s="57" t="s">
        <v>46</v>
      </c>
    </row>
    <row r="5" spans="1:11" ht="43.5" customHeight="1">
      <c r="A5" s="57"/>
      <c r="B5" s="48" t="s">
        <v>59</v>
      </c>
      <c r="C5" s="48" t="s">
        <v>45</v>
      </c>
      <c r="D5" s="49" t="s">
        <v>60</v>
      </c>
      <c r="E5" s="49" t="s">
        <v>61</v>
      </c>
      <c r="F5" s="49" t="s">
        <v>62</v>
      </c>
      <c r="G5" s="48" t="s">
        <v>63</v>
      </c>
      <c r="H5" s="49" t="s">
        <v>60</v>
      </c>
      <c r="I5" s="48" t="s">
        <v>44</v>
      </c>
      <c r="J5" s="48" t="s">
        <v>64</v>
      </c>
      <c r="K5" s="57"/>
    </row>
    <row r="6" spans="1:11" ht="18.75" customHeight="1">
      <c r="A6" s="57"/>
      <c r="B6" s="47" t="s">
        <v>43</v>
      </c>
      <c r="C6" s="47" t="s">
        <v>42</v>
      </c>
      <c r="D6" s="47" t="s">
        <v>41</v>
      </c>
      <c r="E6" s="47" t="s">
        <v>40</v>
      </c>
      <c r="F6" s="47" t="s">
        <v>39</v>
      </c>
      <c r="G6" s="47" t="s">
        <v>38</v>
      </c>
      <c r="H6" s="47" t="s">
        <v>37</v>
      </c>
      <c r="I6" s="47" t="s">
        <v>36</v>
      </c>
      <c r="J6" s="47" t="s">
        <v>35</v>
      </c>
      <c r="K6" s="57"/>
    </row>
    <row r="7" spans="1:14" ht="16.5" customHeight="1">
      <c r="A7" s="13" t="s">
        <v>34</v>
      </c>
      <c r="B7" s="46">
        <f aca="true" t="shared" si="0" ref="B7:K7">B8+B11</f>
        <v>101184</v>
      </c>
      <c r="C7" s="46">
        <f t="shared" si="0"/>
        <v>71232</v>
      </c>
      <c r="D7" s="46">
        <f t="shared" si="0"/>
        <v>105078</v>
      </c>
      <c r="E7" s="46">
        <f t="shared" si="0"/>
        <v>51515</v>
      </c>
      <c r="F7" s="46">
        <f t="shared" si="0"/>
        <v>82799</v>
      </c>
      <c r="G7" s="46">
        <f t="shared" si="0"/>
        <v>81031</v>
      </c>
      <c r="H7" s="46">
        <f t="shared" si="0"/>
        <v>96900</v>
      </c>
      <c r="I7" s="46">
        <f t="shared" si="0"/>
        <v>124544</v>
      </c>
      <c r="J7" s="46">
        <f t="shared" si="0"/>
        <v>28735</v>
      </c>
      <c r="K7" s="46">
        <f t="shared" si="0"/>
        <v>743018</v>
      </c>
      <c r="L7" s="45"/>
      <c r="M7"/>
      <c r="N7"/>
    </row>
    <row r="8" spans="1:14" ht="16.5" customHeight="1">
      <c r="A8" s="43" t="s">
        <v>33</v>
      </c>
      <c r="B8" s="44">
        <f aca="true" t="shared" si="1" ref="B8:J8">+B9+B10</f>
        <v>7689</v>
      </c>
      <c r="C8" s="44">
        <f t="shared" si="1"/>
        <v>7275</v>
      </c>
      <c r="D8" s="44">
        <f t="shared" si="1"/>
        <v>8661</v>
      </c>
      <c r="E8" s="44">
        <f t="shared" si="1"/>
        <v>4929</v>
      </c>
      <c r="F8" s="44">
        <f t="shared" si="1"/>
        <v>6523</v>
      </c>
      <c r="G8" s="44">
        <f t="shared" si="1"/>
        <v>4014</v>
      </c>
      <c r="H8" s="44">
        <f t="shared" si="1"/>
        <v>3649</v>
      </c>
      <c r="I8" s="44">
        <f t="shared" si="1"/>
        <v>8728</v>
      </c>
      <c r="J8" s="44">
        <f t="shared" si="1"/>
        <v>1175</v>
      </c>
      <c r="K8" s="37">
        <f>SUM(B8:J8)</f>
        <v>52643</v>
      </c>
      <c r="L8"/>
      <c r="M8"/>
      <c r="N8"/>
    </row>
    <row r="9" spans="1:14" ht="16.5" customHeight="1">
      <c r="A9" s="22" t="s">
        <v>32</v>
      </c>
      <c r="B9" s="44">
        <v>7679</v>
      </c>
      <c r="C9" s="44">
        <v>7272</v>
      </c>
      <c r="D9" s="44">
        <v>8661</v>
      </c>
      <c r="E9" s="44">
        <v>4862</v>
      </c>
      <c r="F9" s="44">
        <v>6519</v>
      </c>
      <c r="G9" s="44">
        <v>4010</v>
      </c>
      <c r="H9" s="44">
        <v>3649</v>
      </c>
      <c r="I9" s="44">
        <v>8704</v>
      </c>
      <c r="J9" s="44">
        <v>1175</v>
      </c>
      <c r="K9" s="37">
        <f>SUM(B9:J9)</f>
        <v>52531</v>
      </c>
      <c r="L9"/>
      <c r="M9"/>
      <c r="N9"/>
    </row>
    <row r="10" spans="1:14" ht="16.5" customHeight="1">
      <c r="A10" s="22" t="s">
        <v>31</v>
      </c>
      <c r="B10" s="44">
        <v>10</v>
      </c>
      <c r="C10" s="44">
        <v>3</v>
      </c>
      <c r="D10" s="44">
        <v>0</v>
      </c>
      <c r="E10" s="44">
        <v>67</v>
      </c>
      <c r="F10" s="44">
        <v>4</v>
      </c>
      <c r="G10" s="44">
        <v>4</v>
      </c>
      <c r="H10" s="44">
        <v>0</v>
      </c>
      <c r="I10" s="44">
        <v>24</v>
      </c>
      <c r="J10" s="44">
        <v>0</v>
      </c>
      <c r="K10" s="37">
        <f>SUM(B10:J10)</f>
        <v>112</v>
      </c>
      <c r="L10"/>
      <c r="M10"/>
      <c r="N10"/>
    </row>
    <row r="11" spans="1:14" ht="16.5" customHeight="1">
      <c r="A11" s="43" t="s">
        <v>30</v>
      </c>
      <c r="B11" s="42">
        <v>93495</v>
      </c>
      <c r="C11" s="42">
        <v>63957</v>
      </c>
      <c r="D11" s="42">
        <v>96417</v>
      </c>
      <c r="E11" s="42">
        <v>46586</v>
      </c>
      <c r="F11" s="42">
        <v>76276</v>
      </c>
      <c r="G11" s="42">
        <v>77017</v>
      </c>
      <c r="H11" s="42">
        <v>93251</v>
      </c>
      <c r="I11" s="42">
        <v>115816</v>
      </c>
      <c r="J11" s="42">
        <v>27560</v>
      </c>
      <c r="K11" s="37">
        <f>SUM(B11:J11)</f>
        <v>690375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29</v>
      </c>
      <c r="B13" s="41">
        <v>4.4911</v>
      </c>
      <c r="C13" s="41">
        <v>4.9339</v>
      </c>
      <c r="D13" s="41">
        <v>5.4695</v>
      </c>
      <c r="E13" s="41">
        <v>4.7554</v>
      </c>
      <c r="F13" s="41">
        <v>5.0324</v>
      </c>
      <c r="G13" s="41">
        <v>5.0834</v>
      </c>
      <c r="H13" s="41">
        <v>4.0475</v>
      </c>
      <c r="I13" s="41">
        <v>4.0885</v>
      </c>
      <c r="J13" s="41">
        <v>4.6262</v>
      </c>
      <c r="K13" s="31"/>
      <c r="L13"/>
      <c r="M13"/>
      <c r="N13"/>
    </row>
    <row r="14" spans="1:14" ht="16.5" customHeight="1">
      <c r="A14" s="61" t="s">
        <v>70</v>
      </c>
      <c r="B14" s="41">
        <v>0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31">
        <v>0</v>
      </c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28</v>
      </c>
      <c r="B16" s="38">
        <v>1.096514595265677</v>
      </c>
      <c r="C16" s="38">
        <v>1.192358131114252</v>
      </c>
      <c r="D16" s="38">
        <v>1.087383933882349</v>
      </c>
      <c r="E16" s="38">
        <v>1.316869954794977</v>
      </c>
      <c r="F16" s="38">
        <v>1.052570877907649</v>
      </c>
      <c r="G16" s="38">
        <v>1.1834150689484</v>
      </c>
      <c r="H16" s="38">
        <v>1.100082803658167</v>
      </c>
      <c r="I16" s="38">
        <v>1.074616886779508</v>
      </c>
      <c r="J16" s="38">
        <v>1.033563859593778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74</v>
      </c>
      <c r="B18" s="35">
        <f>SUM(B19:B27)</f>
        <v>522445.16000000003</v>
      </c>
      <c r="C18" s="35">
        <f aca="true" t="shared" si="2" ref="C18:J18">SUM(C19:C27)</f>
        <v>448477.73000000004</v>
      </c>
      <c r="D18" s="35">
        <f t="shared" si="2"/>
        <v>662163.6000000001</v>
      </c>
      <c r="E18" s="35">
        <f t="shared" si="2"/>
        <v>345660.61999999994</v>
      </c>
      <c r="F18" s="35">
        <f t="shared" si="2"/>
        <v>461631.6</v>
      </c>
      <c r="G18" s="35">
        <f t="shared" si="2"/>
        <v>506737.12</v>
      </c>
      <c r="H18" s="35">
        <f t="shared" si="2"/>
        <v>460432.73000000004</v>
      </c>
      <c r="I18" s="35">
        <f t="shared" si="2"/>
        <v>587371.06</v>
      </c>
      <c r="J18" s="35">
        <f t="shared" si="2"/>
        <v>143026.41999999995</v>
      </c>
      <c r="K18" s="35">
        <f>SUM(B18:J18)</f>
        <v>4137946.04</v>
      </c>
      <c r="L18"/>
      <c r="M18"/>
      <c r="N18"/>
    </row>
    <row r="19" spans="1:14" ht="16.5" customHeight="1">
      <c r="A19" s="63" t="s">
        <v>27</v>
      </c>
      <c r="B19" s="64">
        <f>ROUND((B13+B14)*B7,2)</f>
        <v>454427.46</v>
      </c>
      <c r="C19" s="64">
        <f aca="true" t="shared" si="3" ref="C19:J19">ROUND((C13+C14)*C7,2)</f>
        <v>351451.56</v>
      </c>
      <c r="D19" s="64">
        <f t="shared" si="3"/>
        <v>574724.12</v>
      </c>
      <c r="E19" s="64">
        <f t="shared" si="3"/>
        <v>244974.43</v>
      </c>
      <c r="F19" s="64">
        <f t="shared" si="3"/>
        <v>416677.69</v>
      </c>
      <c r="G19" s="64">
        <f t="shared" si="3"/>
        <v>411912.99</v>
      </c>
      <c r="H19" s="64">
        <f t="shared" si="3"/>
        <v>392202.75</v>
      </c>
      <c r="I19" s="64">
        <f t="shared" si="3"/>
        <v>509198.14</v>
      </c>
      <c r="J19" s="64">
        <f t="shared" si="3"/>
        <v>132933.86</v>
      </c>
      <c r="K19" s="30">
        <f>SUM(B19:J19)</f>
        <v>3488503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43858.88</v>
      </c>
      <c r="C20" s="30">
        <f t="shared" si="4"/>
        <v>67604.57</v>
      </c>
      <c r="D20" s="30">
        <f t="shared" si="4"/>
        <v>50221.65</v>
      </c>
      <c r="E20" s="30">
        <f t="shared" si="4"/>
        <v>77625.04</v>
      </c>
      <c r="F20" s="30">
        <f t="shared" si="4"/>
        <v>21905.11</v>
      </c>
      <c r="G20" s="30">
        <f t="shared" si="4"/>
        <v>75551.05</v>
      </c>
      <c r="H20" s="30">
        <f t="shared" si="4"/>
        <v>39252.75</v>
      </c>
      <c r="I20" s="30">
        <f t="shared" si="4"/>
        <v>37994.78</v>
      </c>
      <c r="J20" s="30">
        <f t="shared" si="4"/>
        <v>4461.77</v>
      </c>
      <c r="K20" s="30">
        <f aca="true" t="shared" si="5" ref="K18:K26">SUM(B20:J20)</f>
        <v>418475.6</v>
      </c>
      <c r="L20"/>
      <c r="M20"/>
      <c r="N20"/>
    </row>
    <row r="21" spans="1:14" ht="16.5" customHeight="1">
      <c r="A21" s="18" t="s">
        <v>25</v>
      </c>
      <c r="B21" s="30">
        <v>20044.04</v>
      </c>
      <c r="C21" s="30">
        <v>23865.83</v>
      </c>
      <c r="D21" s="30">
        <v>29232.67</v>
      </c>
      <c r="E21" s="30">
        <v>18066.59</v>
      </c>
      <c r="F21" s="30">
        <v>19470.01</v>
      </c>
      <c r="G21" s="30">
        <v>15508.74</v>
      </c>
      <c r="H21" s="30">
        <v>23581.27</v>
      </c>
      <c r="I21" s="30">
        <v>34141.01</v>
      </c>
      <c r="J21" s="30">
        <v>9779.83</v>
      </c>
      <c r="K21" s="30">
        <f t="shared" si="5"/>
        <v>193689.99</v>
      </c>
      <c r="L21"/>
      <c r="M21"/>
      <c r="N21"/>
    </row>
    <row r="22" spans="1:14" ht="16.5" customHeight="1">
      <c r="A22" s="18" t="s">
        <v>24</v>
      </c>
      <c r="B22" s="30">
        <v>1729.43</v>
      </c>
      <c r="C22" s="34">
        <v>3458.86</v>
      </c>
      <c r="D22" s="34">
        <v>5188.29</v>
      </c>
      <c r="E22" s="30">
        <v>3458.86</v>
      </c>
      <c r="F22" s="30">
        <v>1729.43</v>
      </c>
      <c r="G22" s="34">
        <v>1729.43</v>
      </c>
      <c r="H22" s="34">
        <v>3458.86</v>
      </c>
      <c r="I22" s="34">
        <v>3458.86</v>
      </c>
      <c r="J22" s="34">
        <v>1729.43</v>
      </c>
      <c r="K22" s="30">
        <f t="shared" si="5"/>
        <v>25941.45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-6619.11</v>
      </c>
      <c r="K23" s="30">
        <f t="shared" si="5"/>
        <v>-6619.11</v>
      </c>
      <c r="L23"/>
      <c r="M23"/>
      <c r="N23"/>
    </row>
    <row r="24" spans="1:14" ht="16.5" customHeight="1">
      <c r="A24" s="62" t="s">
        <v>71</v>
      </c>
      <c r="B24" s="30">
        <v>1185.37</v>
      </c>
      <c r="C24" s="30">
        <v>1016.03</v>
      </c>
      <c r="D24" s="30">
        <v>1500.6</v>
      </c>
      <c r="E24" s="30">
        <v>784.17</v>
      </c>
      <c r="F24" s="30">
        <v>1047.29</v>
      </c>
      <c r="G24" s="30">
        <v>1148.9</v>
      </c>
      <c r="H24" s="30">
        <v>1044.69</v>
      </c>
      <c r="I24" s="30">
        <v>1331.26</v>
      </c>
      <c r="J24" s="30">
        <v>325.65</v>
      </c>
      <c r="K24" s="30">
        <f t="shared" si="5"/>
        <v>9383.96</v>
      </c>
      <c r="L24"/>
      <c r="M24"/>
      <c r="N24"/>
    </row>
    <row r="25" spans="1:14" ht="16.5" customHeight="1">
      <c r="A25" s="62" t="s">
        <v>72</v>
      </c>
      <c r="B25" s="30">
        <v>859.89</v>
      </c>
      <c r="C25" s="30">
        <v>790.68</v>
      </c>
      <c r="D25" s="30">
        <v>953.14</v>
      </c>
      <c r="E25" s="30">
        <v>551.98</v>
      </c>
      <c r="F25" s="30">
        <v>575.75</v>
      </c>
      <c r="G25" s="30">
        <v>655.43</v>
      </c>
      <c r="H25" s="30">
        <v>664.26</v>
      </c>
      <c r="I25" s="30">
        <v>952.55</v>
      </c>
      <c r="J25" s="30">
        <v>301.83</v>
      </c>
      <c r="K25" s="30">
        <f t="shared" si="5"/>
        <v>6305.51</v>
      </c>
      <c r="L25"/>
      <c r="M25"/>
      <c r="N25"/>
    </row>
    <row r="26" spans="1:14" ht="16.5" customHeight="1">
      <c r="A26" s="62" t="s">
        <v>73</v>
      </c>
      <c r="B26" s="30">
        <v>340.09</v>
      </c>
      <c r="C26" s="30">
        <v>290.2</v>
      </c>
      <c r="D26" s="30">
        <v>343.13</v>
      </c>
      <c r="E26" s="30">
        <v>199.55</v>
      </c>
      <c r="F26" s="30">
        <v>226.32</v>
      </c>
      <c r="G26" s="30">
        <v>230.58</v>
      </c>
      <c r="H26" s="30">
        <v>228.15</v>
      </c>
      <c r="I26" s="30">
        <v>294.46</v>
      </c>
      <c r="J26" s="30">
        <v>113.16</v>
      </c>
      <c r="K26" s="30">
        <f t="shared" si="5"/>
        <v>2265.64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-40379.009999999995</v>
      </c>
      <c r="C29" s="30">
        <f t="shared" si="6"/>
        <v>-37646.58</v>
      </c>
      <c r="D29" s="30">
        <f t="shared" si="6"/>
        <v>-536835.14</v>
      </c>
      <c r="E29" s="30">
        <f t="shared" si="6"/>
        <v>-25753.27</v>
      </c>
      <c r="F29" s="30">
        <f t="shared" si="6"/>
        <v>-34507.22</v>
      </c>
      <c r="G29" s="30">
        <f t="shared" si="6"/>
        <v>-24032.6</v>
      </c>
      <c r="H29" s="30">
        <f t="shared" si="6"/>
        <v>-381864.73</v>
      </c>
      <c r="I29" s="30">
        <f t="shared" si="6"/>
        <v>-45700.259999999995</v>
      </c>
      <c r="J29" s="30">
        <f t="shared" si="6"/>
        <v>-13460.43</v>
      </c>
      <c r="K29" s="30">
        <f aca="true" t="shared" si="7" ref="K29:K37">SUM(B29:J29)</f>
        <v>-1140179.2399999998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-33787.6</v>
      </c>
      <c r="C30" s="30">
        <f t="shared" si="8"/>
        <v>-31996.8</v>
      </c>
      <c r="D30" s="30">
        <f t="shared" si="8"/>
        <v>-38108.4</v>
      </c>
      <c r="E30" s="30">
        <f t="shared" si="8"/>
        <v>-21392.8</v>
      </c>
      <c r="F30" s="30">
        <f t="shared" si="8"/>
        <v>-28683.6</v>
      </c>
      <c r="G30" s="30">
        <f t="shared" si="8"/>
        <v>-17644</v>
      </c>
      <c r="H30" s="30">
        <f t="shared" si="8"/>
        <v>-16055.6</v>
      </c>
      <c r="I30" s="30">
        <f t="shared" si="8"/>
        <v>-38297.6</v>
      </c>
      <c r="J30" s="30">
        <f t="shared" si="8"/>
        <v>-5170</v>
      </c>
      <c r="K30" s="30">
        <f t="shared" si="7"/>
        <v>-231136.4</v>
      </c>
      <c r="L30"/>
      <c r="M30"/>
      <c r="N30"/>
    </row>
    <row r="31" spans="1:14" s="23" customFormat="1" ht="16.5" customHeight="1">
      <c r="A31" s="29" t="s">
        <v>56</v>
      </c>
      <c r="B31" s="30">
        <f>-ROUND((B9)*$E$3,2)</f>
        <v>-33787.6</v>
      </c>
      <c r="C31" s="30">
        <f>-ROUND((C9)*$E$3,2)</f>
        <v>-31996.8</v>
      </c>
      <c r="D31" s="30">
        <f>-ROUND((D9)*$E$3,2)</f>
        <v>-38108.4</v>
      </c>
      <c r="E31" s="30">
        <f>-ROUND((E9)*$E$3,2)</f>
        <v>-21392.8</v>
      </c>
      <c r="F31" s="30">
        <f>-ROUND((F9)*$E$3,2)</f>
        <v>-28683.6</v>
      </c>
      <c r="G31" s="30">
        <f>-ROUND((G9)*$E$3,2)</f>
        <v>-17644</v>
      </c>
      <c r="H31" s="30">
        <f>-ROUND((H9)*$E$3,2)</f>
        <v>-16055.6</v>
      </c>
      <c r="I31" s="30">
        <f>-ROUND((I9)*$E$3,2)</f>
        <v>-38297.6</v>
      </c>
      <c r="J31" s="30">
        <f>-ROUND((J9)*$E$3,2)</f>
        <v>-5170</v>
      </c>
      <c r="K31" s="30">
        <f t="shared" si="7"/>
        <v>-231136.4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0</v>
      </c>
      <c r="C34" s="30">
        <v>0</v>
      </c>
      <c r="D34" s="30">
        <v>0</v>
      </c>
      <c r="E34" s="30">
        <v>0</v>
      </c>
      <c r="F34" s="26">
        <v>0</v>
      </c>
      <c r="G34" s="30">
        <v>0</v>
      </c>
      <c r="H34" s="30">
        <v>0</v>
      </c>
      <c r="I34" s="30">
        <v>0</v>
      </c>
      <c r="J34" s="30">
        <v>0</v>
      </c>
      <c r="K34" s="30">
        <f t="shared" si="7"/>
        <v>0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9" ref="B35:J35">SUM(B36:B45)</f>
        <v>-6591.41</v>
      </c>
      <c r="C35" s="27">
        <f t="shared" si="9"/>
        <v>-5649.78</v>
      </c>
      <c r="D35" s="27">
        <f t="shared" si="9"/>
        <v>-498726.74</v>
      </c>
      <c r="E35" s="27">
        <f t="shared" si="9"/>
        <v>-4360.47</v>
      </c>
      <c r="F35" s="27">
        <f t="shared" si="9"/>
        <v>-5823.62</v>
      </c>
      <c r="G35" s="27">
        <f t="shared" si="9"/>
        <v>-6388.6</v>
      </c>
      <c r="H35" s="27">
        <f t="shared" si="9"/>
        <v>-365809.13</v>
      </c>
      <c r="I35" s="27">
        <f t="shared" si="9"/>
        <v>-7402.66</v>
      </c>
      <c r="J35" s="27">
        <f t="shared" si="9"/>
        <v>-8290.43</v>
      </c>
      <c r="K35" s="30">
        <f t="shared" si="7"/>
        <v>-909042.8400000001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-22382.45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-6479.6</v>
      </c>
      <c r="K36" s="30">
        <f t="shared" si="7"/>
        <v>-28862.050000000003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60" t="s">
        <v>67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4" s="23" customFormat="1" ht="16.5" customHeight="1">
      <c r="A44" s="60" t="s">
        <v>68</v>
      </c>
      <c r="B44" s="17">
        <v>0</v>
      </c>
      <c r="C44" s="17">
        <v>0</v>
      </c>
      <c r="D44" s="17">
        <v>-468000</v>
      </c>
      <c r="E44" s="17">
        <v>0</v>
      </c>
      <c r="F44" s="17">
        <v>0</v>
      </c>
      <c r="G44" s="17">
        <v>0</v>
      </c>
      <c r="H44" s="17">
        <v>-360000</v>
      </c>
      <c r="I44" s="17">
        <v>0</v>
      </c>
      <c r="J44" s="17">
        <v>0</v>
      </c>
      <c r="K44" s="17">
        <f>SUM(B44:J44)</f>
        <v>-828000</v>
      </c>
      <c r="L44" s="24"/>
      <c r="M44"/>
      <c r="N44"/>
    </row>
    <row r="45" spans="1:14" s="23" customFormat="1" ht="16.5" customHeight="1">
      <c r="A45" s="60" t="s">
        <v>69</v>
      </c>
      <c r="B45" s="17">
        <v>-6591.41</v>
      </c>
      <c r="C45" s="17">
        <v>-5649.78</v>
      </c>
      <c r="D45" s="17">
        <v>-8344.29</v>
      </c>
      <c r="E45" s="17">
        <v>-4360.47</v>
      </c>
      <c r="F45" s="17">
        <v>-5823.62</v>
      </c>
      <c r="G45" s="17">
        <v>-6388.6</v>
      </c>
      <c r="H45" s="17">
        <v>-5809.13</v>
      </c>
      <c r="I45" s="17">
        <v>-7402.66</v>
      </c>
      <c r="J45" s="17">
        <v>-1810.83</v>
      </c>
      <c r="K45" s="17">
        <f>SUM(B45:J45)</f>
        <v>-52180.78999999999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482066.15</v>
      </c>
      <c r="C49" s="27">
        <f>IF(C18+C29+C50&lt;0,0,C18+C29+C50)</f>
        <v>410831.15</v>
      </c>
      <c r="D49" s="27">
        <f>IF(D18+D29+D50&lt;0,0,D18+D29+D50)</f>
        <v>125328.46000000008</v>
      </c>
      <c r="E49" s="27">
        <f>IF(E18+E29+E50&lt;0,0,E18+E29+E50)</f>
        <v>319907.3499999999</v>
      </c>
      <c r="F49" s="27">
        <f>IF(F18+F29+F50&lt;0,0,F18+F29+F50)</f>
        <v>427124.38</v>
      </c>
      <c r="G49" s="27">
        <f>IF(G18+G29+G50&lt;0,0,G18+G29+G50)</f>
        <v>482704.52</v>
      </c>
      <c r="H49" s="27">
        <f>IF(H18+H29+H50&lt;0,0,H18+H29+H50)</f>
        <v>78568.00000000006</v>
      </c>
      <c r="I49" s="27">
        <f>IF(I18+I29+I50&lt;0,0,I18+I29+I50)</f>
        <v>541670.8</v>
      </c>
      <c r="J49" s="27">
        <f>IF(J18+J29+J50&lt;0,0,J18+J29+J50)</f>
        <v>129565.98999999996</v>
      </c>
      <c r="K49" s="20">
        <f>SUM(B49:J49)</f>
        <v>2997766.8000000003</v>
      </c>
      <c r="L49" s="54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0" ref="B55:J55">SUM(B56:B67)</f>
        <v>482066.15</v>
      </c>
      <c r="C55" s="10">
        <f t="shared" si="10"/>
        <v>410831.15</v>
      </c>
      <c r="D55" s="10">
        <f t="shared" si="10"/>
        <v>125328.46</v>
      </c>
      <c r="E55" s="10">
        <f t="shared" si="10"/>
        <v>319907.35</v>
      </c>
      <c r="F55" s="10">
        <f t="shared" si="10"/>
        <v>427124.38</v>
      </c>
      <c r="G55" s="10">
        <f t="shared" si="10"/>
        <v>482704.51</v>
      </c>
      <c r="H55" s="10">
        <f t="shared" si="10"/>
        <v>78568</v>
      </c>
      <c r="I55" s="10">
        <f>SUM(I56:I68)</f>
        <v>541670.81</v>
      </c>
      <c r="J55" s="10">
        <f t="shared" si="10"/>
        <v>129565.99</v>
      </c>
      <c r="K55" s="5">
        <f>SUM(K56:K68)</f>
        <v>2997766.8000000003</v>
      </c>
      <c r="L55" s="9"/>
    </row>
    <row r="56" spans="1:11" ht="16.5" customHeight="1">
      <c r="A56" s="7" t="s">
        <v>57</v>
      </c>
      <c r="B56" s="8">
        <v>421084.78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1" ref="K56:K67">SUM(B56:J56)</f>
        <v>421084.78</v>
      </c>
    </row>
    <row r="57" spans="1:11" ht="16.5" customHeight="1">
      <c r="A57" s="7" t="s">
        <v>58</v>
      </c>
      <c r="B57" s="8">
        <v>60981.37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1"/>
        <v>60981.37</v>
      </c>
    </row>
    <row r="58" spans="1:11" ht="16.5" customHeight="1">
      <c r="A58" s="7" t="s">
        <v>4</v>
      </c>
      <c r="B58" s="6">
        <v>0</v>
      </c>
      <c r="C58" s="8">
        <v>410831.15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1"/>
        <v>410831.15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125328.46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1"/>
        <v>125328.46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319907.35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1"/>
        <v>319907.35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427124.38</v>
      </c>
      <c r="G61" s="6">
        <v>0</v>
      </c>
      <c r="H61" s="6">
        <v>0</v>
      </c>
      <c r="I61" s="6">
        <v>0</v>
      </c>
      <c r="J61" s="6">
        <v>0</v>
      </c>
      <c r="K61" s="5">
        <f t="shared" si="11"/>
        <v>427124.38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482704.51</v>
      </c>
      <c r="H62" s="6">
        <v>0</v>
      </c>
      <c r="I62" s="6">
        <v>0</v>
      </c>
      <c r="J62" s="6">
        <v>0</v>
      </c>
      <c r="K62" s="5">
        <f t="shared" si="11"/>
        <v>482704.51</v>
      </c>
    </row>
    <row r="63" spans="1:11" ht="16.5" customHeight="1">
      <c r="A63" s="7" t="s">
        <v>50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78568</v>
      </c>
      <c r="I63" s="6">
        <v>0</v>
      </c>
      <c r="J63" s="6">
        <v>0</v>
      </c>
      <c r="K63" s="5">
        <f t="shared" si="11"/>
        <v>78568</v>
      </c>
    </row>
    <row r="64" spans="1:11" ht="16.5" customHeight="1">
      <c r="A64" s="7" t="s">
        <v>51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1"/>
        <v>0</v>
      </c>
    </row>
    <row r="65" spans="1:11" ht="16.5" customHeight="1">
      <c r="A65" s="7" t="s">
        <v>52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195489</v>
      </c>
      <c r="J65" s="6">
        <v>0</v>
      </c>
      <c r="K65" s="5">
        <f t="shared" si="11"/>
        <v>195489</v>
      </c>
    </row>
    <row r="66" spans="1:11" ht="16.5" customHeight="1">
      <c r="A66" s="7" t="s">
        <v>53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346181.81</v>
      </c>
      <c r="J66" s="6">
        <v>0</v>
      </c>
      <c r="K66" s="5">
        <f t="shared" si="11"/>
        <v>346181.81</v>
      </c>
    </row>
    <row r="67" spans="1:11" ht="16.5" customHeight="1">
      <c r="A67" s="7" t="s">
        <v>54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129565.99</v>
      </c>
      <c r="K67" s="5">
        <f t="shared" si="11"/>
        <v>129565.99</v>
      </c>
    </row>
    <row r="68" spans="1:11" ht="18" customHeight="1">
      <c r="A68" s="4" t="s">
        <v>65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SPTRANS</cp:lastModifiedBy>
  <cp:lastPrinted>2019-11-04T19:07:05Z</cp:lastPrinted>
  <dcterms:created xsi:type="dcterms:W3CDTF">2019-10-31T14:19:54Z</dcterms:created>
  <dcterms:modified xsi:type="dcterms:W3CDTF">2022-10-28T10:15:51Z</dcterms:modified>
  <cp:category/>
  <cp:version/>
  <cp:contentType/>
  <cp:contentStatus/>
</cp:coreProperties>
</file>