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<sst xmlns="http://schemas.openxmlformats.org/spreadsheetml/2006/main" count="76" uniqueCount="75">
  <si>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</si>
  <si>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</si>
  <si>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</si>
  <si>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</si>
  <si>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</si>
  <si>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</si>
  <si>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</si>
  <si>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</si>
  <si>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</si>
  <si>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</si>
  <si>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</si>
  <si>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</si>
  <si>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</si>
  <si>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</si>
  <si>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</si>
  <si>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</si>
  <si>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</si>
  <si>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</si>
  <si>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</si>
  <si>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</si>
  <si>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</si>
  <si>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</si>
  <si>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</si>
  <si>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</si>
  <si>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</si>
  <si>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</si>
  <si>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</si>
  <si>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</si>
  <si>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</si>
  <si>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</si>
  <si>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</si>
  <si>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</si>
  <si>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</si>
  <si>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</si>
  <si>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</si>
  <si>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</si>
  <si>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</si>
  <si>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</si>
  <si>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</si>
  <si>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</si>
  <si>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</si>
  <si>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</si>
  <si>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</si>
  <si>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</si>
  <si>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</si>
  <si>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</si>
  <si>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</si>
  <si>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</si>
  <si>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</si>
  <si>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</si>
  <si>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</si>
  <si>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</si>
  <si>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</si>
  <si>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</si>
  <si>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</si>
  <si>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</si>
  <si>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</si>
  <si>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</si>
  <si>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</si>
  <si>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</si>
  <si>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</si>
  <si>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</si>
  <si>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</si>
  <si>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</si>
  <si>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</si>
  <si>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</si>
  <si>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16/10/22 - VENCIMENTO 21/10/22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</si>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</sst>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97457</v>
      </c>
      <c r="C7" s="47">
        <f t="shared" si="0"/>
        <v>70277</v>
      </c>
      <c r="D7" s="47">
        <f t="shared" si="0"/>
        <v>103177</v>
      </c>
      <c r="E7" s="47">
        <f t="shared" si="0"/>
        <v>49748</v>
      </c>
      <c r="F7" s="47">
        <f t="shared" si="0"/>
        <v>77238</v>
      </c>
      <c r="G7" s="47">
        <f t="shared" si="0"/>
        <v>76475</v>
      </c>
      <c r="H7" s="47">
        <f t="shared" si="0"/>
        <v>94959</v>
      </c>
      <c r="I7" s="47">
        <f t="shared" si="0"/>
        <v>122348</v>
      </c>
      <c r="J7" s="47">
        <f t="shared" si="0"/>
        <v>27256</v>
      </c>
      <c r="K7" s="47">
        <f t="shared" si="0"/>
        <v>718935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7602</v>
      </c>
      <c r="C8" s="45">
        <f t="shared" si="1"/>
        <v>6854</v>
      </c>
      <c r="D8" s="45">
        <f t="shared" si="1"/>
        <v>8297</v>
      </c>
      <c r="E8" s="45">
        <f t="shared" si="1"/>
        <v>4387</v>
      </c>
      <c r="F8" s="45">
        <f t="shared" si="1"/>
        <v>5721</v>
      </c>
      <c r="G8" s="45">
        <f t="shared" si="1"/>
        <v>3427</v>
      </c>
      <c r="H8" s="45">
        <f t="shared" si="1"/>
        <v>3355</v>
      </c>
      <c r="I8" s="45">
        <f t="shared" si="1"/>
        <v>8081</v>
      </c>
      <c r="J8" s="45">
        <f t="shared" si="1"/>
        <v>1028</v>
      </c>
      <c r="K8" s="38">
        <f>SUM(B8:J8)</f>
        <v>48752</v>
      </c>
      <c r="L8"/>
      <c r="M8"/>
      <c r="N8"/>
    </row>
    <row r="9" spans="1:14" ht="16.5" customHeight="1">
      <c r="A9" s="22" t="s">
        <v>32</v>
      </c>
      <c r="B9" s="45">
        <v>7594</v>
      </c>
      <c r="C9" s="45">
        <v>6853</v>
      </c>
      <c r="D9" s="45">
        <v>8297</v>
      </c>
      <c r="E9" s="45">
        <v>4338</v>
      </c>
      <c r="F9" s="45">
        <v>5711</v>
      </c>
      <c r="G9" s="45">
        <v>3427</v>
      </c>
      <c r="H9" s="45">
        <v>3355</v>
      </c>
      <c r="I9" s="45">
        <v>8054</v>
      </c>
      <c r="J9" s="45">
        <v>1028</v>
      </c>
      <c r="K9" s="38">
        <f>SUM(B9:J9)</f>
        <v>48657</v>
      </c>
      <c r="L9"/>
      <c r="M9"/>
      <c r="N9"/>
    </row>
    <row r="10" spans="1:14" ht="16.5" customHeight="1">
      <c r="A10" s="22" t="s">
        <v>31</v>
      </c>
      <c r="B10" s="45">
        <v>8</v>
      </c>
      <c r="C10" s="45">
        <v>1</v>
      </c>
      <c r="D10" s="45">
        <v>0</v>
      </c>
      <c r="E10" s="45">
        <v>49</v>
      </c>
      <c r="F10" s="45">
        <v>10</v>
      </c>
      <c r="G10" s="45">
        <v>0</v>
      </c>
      <c r="H10" s="45">
        <v>0</v>
      </c>
      <c r="I10" s="45">
        <v>27</v>
      </c>
      <c r="J10" s="45">
        <v>0</v>
      </c>
      <c r="K10" s="38">
        <f>SUM(B10:J10)</f>
        <v>95</v>
      </c>
      <c r="L10"/>
      <c r="M10"/>
      <c r="N10"/>
    </row>
    <row r="11" spans="1:14" ht="16.5" customHeight="1">
      <c r="A11" s="44" t="s">
        <v>30</v>
      </c>
      <c r="B11" s="43">
        <v>89855</v>
      </c>
      <c r="C11" s="43">
        <v>63423</v>
      </c>
      <c r="D11" s="43">
        <v>94880</v>
      </c>
      <c r="E11" s="43">
        <v>45361</v>
      </c>
      <c r="F11" s="43">
        <v>71517</v>
      </c>
      <c r="G11" s="43">
        <v>73048</v>
      </c>
      <c r="H11" s="43">
        <v>91604</v>
      </c>
      <c r="I11" s="43">
        <v>114267</v>
      </c>
      <c r="J11" s="43">
        <v>26228</v>
      </c>
      <c r="K11" s="38">
        <f>SUM(B11:J11)</f>
        <v>670183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1.09505808828782</v>
      </c>
      <c r="C16" s="39">
        <v>1.216362330956478</v>
      </c>
      <c r="D16" s="39">
        <v>1.089920836205223</v>
      </c>
      <c r="E16" s="39">
        <v>1.328997791540738</v>
      </c>
      <c r="F16" s="39">
        <v>1.0806326603607</v>
      </c>
      <c r="G16" s="39">
        <v>1.204221714936852</v>
      </c>
      <c r="H16" s="39">
        <v>1.133870517608059</v>
      </c>
      <c r="I16" s="39">
        <v>1.08022323343552</v>
      </c>
      <c r="J16" s="39">
        <v>1.053306171721358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504019.92000000004</v>
      </c>
      <c r="C18" s="36">
        <f aca="true" t="shared" si="2" ref="C18:J18">SUM(C19:C27)</f>
        <v>451299.19999999995</v>
      </c>
      <c r="D18" s="36">
        <f t="shared" si="2"/>
        <v>653671.74</v>
      </c>
      <c r="E18" s="36">
        <f t="shared" si="2"/>
        <v>336091.05999999994</v>
      </c>
      <c r="F18" s="36">
        <f t="shared" si="2"/>
        <v>443479.27</v>
      </c>
      <c r="G18" s="36">
        <f t="shared" si="2"/>
        <v>487374.84</v>
      </c>
      <c r="H18" s="36">
        <f t="shared" si="2"/>
        <v>465157</v>
      </c>
      <c r="I18" s="36">
        <f t="shared" si="2"/>
        <v>581756.38</v>
      </c>
      <c r="J18" s="36">
        <f t="shared" si="2"/>
        <v>138311.23</v>
      </c>
      <c r="K18" s="36">
        <f>SUM(B18:J18)</f>
        <v>4061160.6399999997</v>
      </c>
      <c r="L18"/>
      <c r="M18"/>
      <c r="N18"/>
    </row>
    <row r="19" spans="1:14" ht="16.5" customHeight="1">
      <c r="A19" s="35" t="s">
        <v>27</v>
      </c>
      <c r="B19" s="61">
        <f>ROUND((B13+B14)*B7,2)</f>
        <v>437689.13</v>
      </c>
      <c r="C19" s="61">
        <f aca="true" t="shared" si="3" ref="C19:J19">ROUND((C13+C14)*C7,2)</f>
        <v>346739.69</v>
      </c>
      <c r="D19" s="61">
        <f t="shared" si="3"/>
        <v>564326.6</v>
      </c>
      <c r="E19" s="61">
        <f t="shared" si="3"/>
        <v>236571.64</v>
      </c>
      <c r="F19" s="61">
        <f t="shared" si="3"/>
        <v>388692.51</v>
      </c>
      <c r="G19" s="61">
        <f t="shared" si="3"/>
        <v>388753.02</v>
      </c>
      <c r="H19" s="61">
        <f t="shared" si="3"/>
        <v>384346.55</v>
      </c>
      <c r="I19" s="61">
        <f t="shared" si="3"/>
        <v>500219.8</v>
      </c>
      <c r="J19" s="61">
        <f t="shared" si="3"/>
        <v>126091.71</v>
      </c>
      <c r="K19" s="30">
        <f>SUM(B19:J19)</f>
        <v>3373430.6499999994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41605.89</v>
      </c>
      <c r="C20" s="30">
        <f t="shared" si="4"/>
        <v>75021.41</v>
      </c>
      <c r="D20" s="30">
        <f t="shared" si="4"/>
        <v>50744.72</v>
      </c>
      <c r="E20" s="30">
        <f t="shared" si="4"/>
        <v>77831.55</v>
      </c>
      <c r="F20" s="30">
        <f t="shared" si="4"/>
        <v>31341.31</v>
      </c>
      <c r="G20" s="30">
        <f t="shared" si="4"/>
        <v>79391.81</v>
      </c>
      <c r="H20" s="30">
        <f t="shared" si="4"/>
        <v>51452.67</v>
      </c>
      <c r="I20" s="30">
        <f t="shared" si="4"/>
        <v>40129.25</v>
      </c>
      <c r="J20" s="30">
        <f t="shared" si="4"/>
        <v>6721.47</v>
      </c>
      <c r="K20" s="30">
        <f aca="true" t="shared" si="5" ref="K18:K26">SUM(B20:J20)</f>
        <v>454240.07999999996</v>
      </c>
      <c r="L20"/>
      <c r="M20"/>
      <c r="N20"/>
    </row>
    <row r="21" spans="1:14" ht="16.5" customHeight="1">
      <c r="A21" s="18" t="s">
        <v>25</v>
      </c>
      <c r="B21" s="30">
        <v>20641.38</v>
      </c>
      <c r="C21" s="30">
        <v>23966.7</v>
      </c>
      <c r="D21" s="30">
        <v>30620.47</v>
      </c>
      <c r="E21" s="30">
        <v>16708.94</v>
      </c>
      <c r="F21" s="30">
        <v>19897.92</v>
      </c>
      <c r="G21" s="30">
        <v>15499.54</v>
      </c>
      <c r="H21" s="30">
        <v>23940.98</v>
      </c>
      <c r="I21" s="30">
        <v>35370.2</v>
      </c>
      <c r="J21" s="30">
        <v>9657.51</v>
      </c>
      <c r="K21" s="30">
        <f t="shared" si="5"/>
        <v>196303.64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1154.11</v>
      </c>
      <c r="C24" s="30">
        <v>1031.66</v>
      </c>
      <c r="D24" s="30">
        <v>1495.39</v>
      </c>
      <c r="E24" s="30">
        <v>768.54</v>
      </c>
      <c r="F24" s="30">
        <v>1016.03</v>
      </c>
      <c r="G24" s="30">
        <v>1115.03</v>
      </c>
      <c r="H24" s="30">
        <v>1065.53</v>
      </c>
      <c r="I24" s="30">
        <v>1331.26</v>
      </c>
      <c r="J24" s="30">
        <v>315.23</v>
      </c>
      <c r="K24" s="30">
        <f t="shared" si="5"/>
        <v>9292.779999999999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6305.51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-39831.17</v>
      </c>
      <c r="C29" s="30">
        <f t="shared" si="6"/>
        <v>-35889.9</v>
      </c>
      <c r="D29" s="30">
        <f t="shared" si="6"/>
        <v>-535204.56</v>
      </c>
      <c r="E29" s="30">
        <f t="shared" si="6"/>
        <v>-23360.75</v>
      </c>
      <c r="F29" s="30">
        <f t="shared" si="6"/>
        <v>-30778.18</v>
      </c>
      <c r="G29" s="30">
        <f t="shared" si="6"/>
        <v>-21279.07</v>
      </c>
      <c r="H29" s="30">
        <f t="shared" si="6"/>
        <v>-380687.02</v>
      </c>
      <c r="I29" s="30">
        <f t="shared" si="6"/>
        <v>-42840.259999999995</v>
      </c>
      <c r="J29" s="30">
        <f t="shared" si="6"/>
        <v>-12755.68</v>
      </c>
      <c r="K29" s="30">
        <f aca="true" t="shared" si="7" ref="K29:K37">SUM(B29:J29)</f>
        <v>-1122626.59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-33413.6</v>
      </c>
      <c r="C30" s="30">
        <f t="shared" si="8"/>
        <v>-30153.2</v>
      </c>
      <c r="D30" s="30">
        <f t="shared" si="8"/>
        <v>-36506.8</v>
      </c>
      <c r="E30" s="30">
        <f t="shared" si="8"/>
        <v>-19087.2</v>
      </c>
      <c r="F30" s="30">
        <f t="shared" si="8"/>
        <v>-25128.4</v>
      </c>
      <c r="G30" s="30">
        <f t="shared" si="8"/>
        <v>-15078.8</v>
      </c>
      <c r="H30" s="30">
        <f t="shared" si="8"/>
        <v>-14762</v>
      </c>
      <c r="I30" s="30">
        <f t="shared" si="8"/>
        <v>-35437.6</v>
      </c>
      <c r="J30" s="30">
        <f t="shared" si="8"/>
        <v>-4523.2</v>
      </c>
      <c r="K30" s="30">
        <f t="shared" si="7"/>
        <v>-214090.80000000002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-33413.6</v>
      </c>
      <c r="C31" s="30">
        <f aca="true" t="shared" si="9" ref="C31:J31">-ROUND((C9)*$E$3,2)</f>
        <v>-30153.2</v>
      </c>
      <c r="D31" s="30">
        <f t="shared" si="9"/>
        <v>-36506.8</v>
      </c>
      <c r="E31" s="30">
        <f t="shared" si="9"/>
        <v>-19087.2</v>
      </c>
      <c r="F31" s="30">
        <f t="shared" si="9"/>
        <v>-25128.4</v>
      </c>
      <c r="G31" s="30">
        <f t="shared" si="9"/>
        <v>-15078.8</v>
      </c>
      <c r="H31" s="30">
        <f t="shared" si="9"/>
        <v>-14762</v>
      </c>
      <c r="I31" s="30">
        <f t="shared" si="9"/>
        <v>-35437.6</v>
      </c>
      <c r="J31" s="30">
        <f t="shared" si="9"/>
        <v>-4523.2</v>
      </c>
      <c r="K31" s="30">
        <f t="shared" si="7"/>
        <v>-214090.80000000002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-6417.57</v>
      </c>
      <c r="C35" s="27">
        <f t="shared" si="10"/>
        <v>-5736.7</v>
      </c>
      <c r="D35" s="27">
        <f t="shared" si="10"/>
        <v>-498697.76</v>
      </c>
      <c r="E35" s="27">
        <f t="shared" si="10"/>
        <v>-4273.55</v>
      </c>
      <c r="F35" s="27">
        <f t="shared" si="10"/>
        <v>-5649.78</v>
      </c>
      <c r="G35" s="27">
        <f t="shared" si="10"/>
        <v>-6200.27</v>
      </c>
      <c r="H35" s="27">
        <f t="shared" si="10"/>
        <v>-365925.02</v>
      </c>
      <c r="I35" s="27">
        <f t="shared" si="10"/>
        <v>-7402.66</v>
      </c>
      <c r="J35" s="27">
        <f t="shared" si="10"/>
        <v>-8232.48</v>
      </c>
      <c r="K35" s="30">
        <f t="shared" si="7"/>
        <v>-908535.79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-468000</v>
      </c>
      <c r="E44" s="17">
        <v>0</v>
      </c>
      <c r="F44" s="17">
        <v>0</v>
      </c>
      <c r="G44" s="17">
        <v>0</v>
      </c>
      <c r="H44" s="17">
        <v>-360000</v>
      </c>
      <c r="I44" s="17">
        <v>0</v>
      </c>
      <c r="J44" s="17">
        <v>0</v>
      </c>
      <c r="K44" s="17">
        <f>SUM(B44:J44)</f>
        <v>-828000</v>
      </c>
      <c r="L44" s="24"/>
      <c r="M44"/>
      <c r="N44"/>
    </row>
    <row r="45" spans="1:14" s="23" customFormat="1" ht="16.5" customHeight="1">
      <c r="A45" s="25" t="s">
        <v>69</v>
      </c>
      <c r="B45" s="17">
        <v>-6417.57</v>
      </c>
      <c r="C45" s="17">
        <v>-5736.7</v>
      </c>
      <c r="D45" s="17">
        <v>-8315.31</v>
      </c>
      <c r="E45" s="17">
        <v>-4273.55</v>
      </c>
      <c r="F45" s="17">
        <v>-5649.78</v>
      </c>
      <c r="G45" s="17">
        <v>-6200.27</v>
      </c>
      <c r="H45" s="17">
        <v>-5925.02</v>
      </c>
      <c r="I45" s="17">
        <v>-7402.66</v>
      </c>
      <c r="J45" s="17">
        <v>-1752.88</v>
      </c>
      <c r="K45" s="17">
        <f>SUM(B45:J45)</f>
        <v>-51673.74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464188.75000000006</v>
      </c>
      <c r="C49" s="27">
        <f>IF(C18+C29+C50&lt;0,0,C18+C29+C50)</f>
        <v>415409.29999999993</v>
      </c>
      <c r="D49" s="27">
        <f>IF(D18+D29+D50&lt;0,0,D18+D29+D50)</f>
        <v>118467.17999999993</v>
      </c>
      <c r="E49" s="27">
        <f>IF(E18+E29+E50&lt;0,0,E18+E29+E50)</f>
        <v>312730.30999999994</v>
      </c>
      <c r="F49" s="27">
        <f>IF(F18+F29+F50&lt;0,0,F18+F29+F50)</f>
        <v>412701.09</v>
      </c>
      <c r="G49" s="27">
        <f>IF(G18+G29+G50&lt;0,0,G18+G29+G50)</f>
        <v>466095.77</v>
      </c>
      <c r="H49" s="27">
        <f>IF(H18+H29+H50&lt;0,0,H18+H29+H50)</f>
        <v>84469.97999999998</v>
      </c>
      <c r="I49" s="27">
        <f>IF(I18+I29+I50&lt;0,0,I18+I29+I50)</f>
        <v>538916.12</v>
      </c>
      <c r="J49" s="27">
        <f>IF(J18+J29+J50&lt;0,0,J18+J29+J50)</f>
        <v>125555.55000000002</v>
      </c>
      <c r="K49" s="20">
        <f>SUM(B49:J49)</f>
        <v>2938534.0500000003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464188.76</v>
      </c>
      <c r="C55" s="10">
        <f t="shared" si="11"/>
        <v>415409.3</v>
      </c>
      <c r="D55" s="10">
        <f t="shared" si="11"/>
        <v>118467.18</v>
      </c>
      <c r="E55" s="10">
        <f t="shared" si="11"/>
        <v>312730.31</v>
      </c>
      <c r="F55" s="10">
        <f t="shared" si="11"/>
        <v>412701.09</v>
      </c>
      <c r="G55" s="10">
        <f t="shared" si="11"/>
        <v>466095.76</v>
      </c>
      <c r="H55" s="10">
        <f t="shared" si="11"/>
        <v>84469.98</v>
      </c>
      <c r="I55" s="10">
        <f>SUM(I56:I68)</f>
        <v>538916.12</v>
      </c>
      <c r="J55" s="10">
        <f t="shared" si="11"/>
        <v>125555.54</v>
      </c>
      <c r="K55" s="5">
        <f>SUM(K56:K68)</f>
        <v>2938534.04</v>
      </c>
      <c r="L55" s="9"/>
    </row>
    <row r="56" spans="1:11" ht="16.5" customHeight="1">
      <c r="A56" s="7" t="s">
        <v>57</v>
      </c>
      <c r="B56" s="8">
        <v>405468.88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405468.88</v>
      </c>
    </row>
    <row r="57" spans="1:11" ht="16.5" customHeight="1">
      <c r="A57" s="7" t="s">
        <v>58</v>
      </c>
      <c r="B57" s="8">
        <v>58719.88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58719.88</v>
      </c>
    </row>
    <row r="58" spans="1:11" ht="16.5" customHeight="1">
      <c r="A58" s="7" t="s">
        <v>4</v>
      </c>
      <c r="B58" s="6">
        <v>0</v>
      </c>
      <c r="C58" s="8">
        <v>415409.3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415409.3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118467.18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118467.18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312730.31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312730.31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412701.09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412701.09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466095.76</v>
      </c>
      <c r="H62" s="6">
        <v>0</v>
      </c>
      <c r="I62" s="6">
        <v>0</v>
      </c>
      <c r="J62" s="6">
        <v>0</v>
      </c>
      <c r="K62" s="5">
        <f t="shared" si="12"/>
        <v>466095.76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84469.98</v>
      </c>
      <c r="I63" s="6">
        <v>0</v>
      </c>
      <c r="J63" s="6">
        <v>0</v>
      </c>
      <c r="K63" s="5">
        <f t="shared" si="12"/>
        <v>84469.98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193093.65</v>
      </c>
      <c r="J65" s="6">
        <v>0</v>
      </c>
      <c r="K65" s="5">
        <f t="shared" si="12"/>
        <v>193093.65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345822.47</v>
      </c>
      <c r="J66" s="6">
        <v>0</v>
      </c>
      <c r="K66" s="5">
        <f t="shared" si="12"/>
        <v>345822.47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125555.54</v>
      </c>
      <c r="K67" s="5">
        <f t="shared" si="12"/>
        <v>125555.54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2022-10-20T18:41:46Z</dcterms:modified>
  <cp:category/>
  <cp:version/>
  <cp:contentType/>
  <cp:contentStatus/>
</cp:coreProperties>
</file>