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<sst xmlns="http://schemas.openxmlformats.org/spreadsheetml/2006/main" count="82" uniqueCount="81">
  <si>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</si>
  <si>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</si>
  <si>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</si>
  <si>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</si>
  <si>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</si>
  <si>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</si>
  <si>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</si>
  <si>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</si>
  <si>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</si>
  <si>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</si>
  <si>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</si>
  <si>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</si>
  <si>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</si>
  <si>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</si>
  <si>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</si>
  <si>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</si>
  <si>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</si>
  <si>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</si>
  <si>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</si>
  <si>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</si>
  <si>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</si>
  <si>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</si>
  <si>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</si>
  <si>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</si>
  <si>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</si>
  <si>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</si>
  <si>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</si>
  <si>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</si>
  <si>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</si>
  <si>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</si>
  <si>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</si>
  <si>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</si>
  <si>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</si>
  <si>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</si>
  <si>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</si>
  <si>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</si>
  <si>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</si>
  <si>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</si>
  <si>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</si>
  <si>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</si>
  <si>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</si>
  <si>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</si>
  <si>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</si>
  <si>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</si>
  <si>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</si>
  <si>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</si>
  <si>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</si>
  <si>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</si>
  <si>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</si>
  <si>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</si>
  <si>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</si>
  <si>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</si>
  <si>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</si>
  <si>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</si>
  <si>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</si>
  <si>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</si>
  <si>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</si>
  <si>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</si>
  <si>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</si>
  <si>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</si>
  <si>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</si>
  <si>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</si>
  <si>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</si>
  <si>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</si>
  <si>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</si>
  <si>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</si>
  <si>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</si>
  <si>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</si>
  <si>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</si>
  <si>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</si>
  <si>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5.2.10. Ajuste de Cronograma (-)</t>
  </si>
  <si>
    <t>5.2.11. Desconto do Saldo Remanescente de Investimento em SMGO</t>
  </si>
  <si>
    <t>OPERAÇÃO 30/10/22 - VENCIMENTO 07/11/22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</si>
  <si>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</si>
  <si>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</si>
  <si>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</si>
  <si>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</si>
  <si>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</si>
  <si>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</si>
  <si>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</si>
  <si>
    <t>5.2.9. Pagamento por Estimativa (+)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</si>
</sst>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3009</v>
      </c>
      <c r="C7" s="10">
        <f>C8+C11</f>
        <v>4901</v>
      </c>
      <c r="D7" s="10">
        <f aca="true" t="shared" si="0" ref="D7:K7">D8+D11</f>
        <v>14863</v>
      </c>
      <c r="E7" s="10">
        <f t="shared" si="0"/>
        <v>13193</v>
      </c>
      <c r="F7" s="10">
        <f t="shared" si="0"/>
        <v>10418</v>
      </c>
      <c r="G7" s="10">
        <f t="shared" si="0"/>
        <v>6191</v>
      </c>
      <c r="H7" s="10">
        <f t="shared" si="0"/>
        <v>3457</v>
      </c>
      <c r="I7" s="10">
        <f t="shared" si="0"/>
        <v>9145</v>
      </c>
      <c r="J7" s="10">
        <f t="shared" si="0"/>
        <v>4593</v>
      </c>
      <c r="K7" s="10">
        <f t="shared" si="0"/>
        <v>17953</v>
      </c>
      <c r="L7" s="10">
        <f>SUM(B7:K7)</f>
        <v>87723</v>
      </c>
      <c r="M7" s="11"/>
    </row>
    <row r="8" spans="1:13" ht="17.25" customHeight="1">
      <c r="A8" s="12" t="s">
        <v>18</v>
      </c>
      <c r="B8" s="13">
        <f>B9+B10</f>
        <v>285</v>
      </c>
      <c r="C8" s="13">
        <f aca="true" t="shared" si="1" ref="C8:K8">C9+C10</f>
        <v>374</v>
      </c>
      <c r="D8" s="13">
        <f t="shared" si="1"/>
        <v>1369</v>
      </c>
      <c r="E8" s="13">
        <f t="shared" si="1"/>
        <v>1187</v>
      </c>
      <c r="F8" s="13">
        <f t="shared" si="1"/>
        <v>660</v>
      </c>
      <c r="G8" s="13">
        <f t="shared" si="1"/>
        <v>538</v>
      </c>
      <c r="H8" s="13">
        <f t="shared" si="1"/>
        <v>271</v>
      </c>
      <c r="I8" s="13">
        <f t="shared" si="1"/>
        <v>525</v>
      </c>
      <c r="J8" s="13">
        <f t="shared" si="1"/>
        <v>421</v>
      </c>
      <c r="K8" s="13">
        <f t="shared" si="1"/>
        <v>1136</v>
      </c>
      <c r="L8" s="13">
        <f>SUM(B8:K8)</f>
        <v>6766</v>
      </c>
      <c r="M8"/>
    </row>
    <row r="9" spans="1:13" ht="17.25" customHeight="1">
      <c r="A9" s="14" t="s">
        <v>19</v>
      </c>
      <c r="B9" s="15">
        <v>285</v>
      </c>
      <c r="C9" s="15">
        <v>374</v>
      </c>
      <c r="D9" s="15">
        <v>1369</v>
      </c>
      <c r="E9" s="15">
        <v>1187</v>
      </c>
      <c r="F9" s="15">
        <v>660</v>
      </c>
      <c r="G9" s="15">
        <v>538</v>
      </c>
      <c r="H9" s="15">
        <v>268</v>
      </c>
      <c r="I9" s="15">
        <v>525</v>
      </c>
      <c r="J9" s="15">
        <v>421</v>
      </c>
      <c r="K9" s="15">
        <v>1136</v>
      </c>
      <c r="L9" s="13">
        <f>SUM(B9:K9)</f>
        <v>6763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2724</v>
      </c>
      <c r="C11" s="15">
        <v>4527</v>
      </c>
      <c r="D11" s="15">
        <v>13494</v>
      </c>
      <c r="E11" s="15">
        <v>12006</v>
      </c>
      <c r="F11" s="15">
        <v>9758</v>
      </c>
      <c r="G11" s="15">
        <v>5653</v>
      </c>
      <c r="H11" s="15">
        <v>3186</v>
      </c>
      <c r="I11" s="15">
        <v>8620</v>
      </c>
      <c r="J11" s="15">
        <v>4172</v>
      </c>
      <c r="K11" s="15">
        <v>16817</v>
      </c>
      <c r="L11" s="13">
        <f>SUM(B11:K11)</f>
        <v>80957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73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1.521602113114652</v>
      </c>
      <c r="C16" s="22">
        <v>1.382739180281517</v>
      </c>
      <c r="D16" s="22">
        <v>1.127650227349732</v>
      </c>
      <c r="E16" s="22">
        <v>1.168203578284987</v>
      </c>
      <c r="F16" s="22">
        <v>1.47638834569113</v>
      </c>
      <c r="G16" s="22">
        <v>1.226429621854109</v>
      </c>
      <c r="H16" s="22">
        <v>1.244577883231513</v>
      </c>
      <c r="I16" s="22">
        <v>1.289752839442571</v>
      </c>
      <c r="J16" s="22">
        <v>1.522368646031606</v>
      </c>
      <c r="K16" s="22">
        <v>1.277185779227416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SUM(B19:B27)</f>
        <v>36471.18000000001</v>
      </c>
      <c r="C18" s="25">
        <f aca="true" t="shared" si="2" ref="C18:K18">SUM(C19:C27)</f>
        <v>37118.96000000001</v>
      </c>
      <c r="D18" s="25">
        <f t="shared" si="2"/>
        <v>117611.71</v>
      </c>
      <c r="E18" s="25">
        <f t="shared" si="2"/>
        <v>100316.55000000002</v>
      </c>
      <c r="F18" s="25">
        <f t="shared" si="2"/>
        <v>104775.07999999999</v>
      </c>
      <c r="G18" s="25">
        <f t="shared" si="2"/>
        <v>51524.92</v>
      </c>
      <c r="H18" s="25">
        <f t="shared" si="2"/>
        <v>34989.79</v>
      </c>
      <c r="I18" s="25">
        <f t="shared" si="2"/>
        <v>59352.38</v>
      </c>
      <c r="J18" s="25">
        <f t="shared" si="2"/>
        <v>46973.21</v>
      </c>
      <c r="K18" s="25">
        <f t="shared" si="2"/>
        <v>108940.54999999999</v>
      </c>
      <c r="L18" s="25">
        <f>SUM(B18:K18)</f>
        <v>698074.3299999998</v>
      </c>
      <c r="M18"/>
    </row>
    <row r="19" spans="1:13" ht="17.25" customHeight="1">
      <c r="A19" s="59" t="s">
        <v>24</v>
      </c>
      <c r="B19" s="60">
        <f>ROUND((B13+B14)*B7,2)</f>
        <v>21661.79</v>
      </c>
      <c r="C19" s="60">
        <f aca="true" t="shared" si="3" ref="C19:K19">ROUND((C13+C14)*C7,2)</f>
        <v>20111.74</v>
      </c>
      <c r="D19" s="60">
        <f t="shared" si="3"/>
        <v>72590.89</v>
      </c>
      <c r="E19" s="60">
        <f t="shared" si="3"/>
        <v>65268.41</v>
      </c>
      <c r="F19" s="60">
        <f t="shared" si="3"/>
        <v>45539.16</v>
      </c>
      <c r="G19" s="60">
        <f t="shared" si="3"/>
        <v>29756.42</v>
      </c>
      <c r="H19" s="60">
        <f t="shared" si="3"/>
        <v>18302.74</v>
      </c>
      <c r="I19" s="60">
        <f t="shared" si="3"/>
        <v>40142.89</v>
      </c>
      <c r="J19" s="60">
        <f t="shared" si="3"/>
        <v>21713.41</v>
      </c>
      <c r="K19" s="60">
        <f t="shared" si="3"/>
        <v>69307.56</v>
      </c>
      <c r="L19" s="32">
        <f>SUM(B19:K19)</f>
        <v>404395.01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11298.84</v>
      </c>
      <c r="C20" s="32">
        <f t="shared" si="4"/>
        <v>7697.55</v>
      </c>
      <c r="D20" s="32">
        <f t="shared" si="4"/>
        <v>9266.24</v>
      </c>
      <c r="E20" s="32">
        <f t="shared" si="4"/>
        <v>10978.38</v>
      </c>
      <c r="F20" s="32">
        <f t="shared" si="4"/>
        <v>21694.33</v>
      </c>
      <c r="G20" s="32">
        <f t="shared" si="4"/>
        <v>6737.73</v>
      </c>
      <c r="H20" s="32">
        <f t="shared" si="4"/>
        <v>4476.45</v>
      </c>
      <c r="I20" s="32">
        <f t="shared" si="4"/>
        <v>11631.52</v>
      </c>
      <c r="J20" s="32">
        <f t="shared" si="4"/>
        <v>11342.4</v>
      </c>
      <c r="K20" s="32">
        <f t="shared" si="4"/>
        <v>19211.07</v>
      </c>
      <c r="L20" s="32">
        <f aca="true" t="shared" si="5" ref="L19:L26">SUM(B20:K20)</f>
        <v>114334.50999999998</v>
      </c>
      <c r="M20"/>
    </row>
    <row r="21" spans="1:13" ht="17.25" customHeight="1">
      <c r="A21" s="26" t="s">
        <v>26</v>
      </c>
      <c r="B21" s="32">
        <v>995.57</v>
      </c>
      <c r="C21" s="32">
        <v>6902.59</v>
      </c>
      <c r="D21" s="32">
        <v>30099.82</v>
      </c>
      <c r="E21" s="32">
        <v>18837.19</v>
      </c>
      <c r="F21" s="32">
        <v>33920.78</v>
      </c>
      <c r="G21" s="32">
        <v>14049.29</v>
      </c>
      <c r="H21" s="32">
        <v>9864.97</v>
      </c>
      <c r="I21" s="32">
        <v>4911.45</v>
      </c>
      <c r="J21" s="32">
        <v>9557.42</v>
      </c>
      <c r="K21" s="32">
        <v>15331.7</v>
      </c>
      <c r="L21" s="32">
        <f t="shared" si="5"/>
        <v>144470.78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75</v>
      </c>
      <c r="B24" s="32">
        <v>330.86</v>
      </c>
      <c r="C24" s="32">
        <v>336.07</v>
      </c>
      <c r="D24" s="32">
        <v>1065.53</v>
      </c>
      <c r="E24" s="32">
        <v>909.22</v>
      </c>
      <c r="F24" s="32">
        <v>950.9</v>
      </c>
      <c r="G24" s="32">
        <v>466.33</v>
      </c>
      <c r="H24" s="32">
        <v>317.84</v>
      </c>
      <c r="I24" s="32">
        <v>539.28</v>
      </c>
      <c r="J24" s="32">
        <v>424.65</v>
      </c>
      <c r="K24" s="32">
        <v>987.37</v>
      </c>
      <c r="L24" s="32">
        <f t="shared" si="5"/>
        <v>6328.049999999999</v>
      </c>
      <c r="M24"/>
    </row>
    <row r="25" spans="1:13" ht="17.25" customHeight="1">
      <c r="A25" s="61" t="s">
        <v>76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203.45</v>
      </c>
      <c r="I25" s="32">
        <v>271.27</v>
      </c>
      <c r="J25" s="32">
        <v>326.81</v>
      </c>
      <c r="K25" s="32">
        <v>440.79</v>
      </c>
      <c r="L25" s="32">
        <f t="shared" si="5"/>
        <v>4156.099999999999</v>
      </c>
      <c r="M25"/>
    </row>
    <row r="26" spans="1:13" ht="17.25" customHeight="1">
      <c r="A26" s="61" t="s">
        <v>77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177657.15000000002</v>
      </c>
      <c r="C29" s="32">
        <f t="shared" si="6"/>
        <v>184485.63</v>
      </c>
      <c r="D29" s="32">
        <f t="shared" si="6"/>
        <v>497051.38</v>
      </c>
      <c r="E29" s="32">
        <f t="shared" si="6"/>
        <v>66202.71999999997</v>
      </c>
      <c r="F29" s="32">
        <f t="shared" si="6"/>
        <v>681808.39</v>
      </c>
      <c r="G29" s="32">
        <f t="shared" si="6"/>
        <v>249039.69999999998</v>
      </c>
      <c r="H29" s="32">
        <f t="shared" si="6"/>
        <v>143741.5</v>
      </c>
      <c r="I29" s="32">
        <f t="shared" si="6"/>
        <v>44691.27</v>
      </c>
      <c r="J29" s="32">
        <f t="shared" si="6"/>
        <v>154786.28</v>
      </c>
      <c r="K29" s="32">
        <f t="shared" si="6"/>
        <v>341511.17</v>
      </c>
      <c r="L29" s="32">
        <f aca="true" t="shared" si="7" ref="L29:L36">SUM(B29:K29)</f>
        <v>2540975.19</v>
      </c>
      <c r="M29"/>
    </row>
    <row r="30" spans="1:13" ht="18.75" customHeight="1">
      <c r="A30" s="26" t="s">
        <v>30</v>
      </c>
      <c r="B30" s="32">
        <f>B31+B32+B33+B34</f>
        <v>-1254</v>
      </c>
      <c r="C30" s="32">
        <f aca="true" t="shared" si="8" ref="C30:K30">C31+C32+C33+C34</f>
        <v>-1645.6</v>
      </c>
      <c r="D30" s="32">
        <f t="shared" si="8"/>
        <v>-6023.6</v>
      </c>
      <c r="E30" s="32">
        <f t="shared" si="8"/>
        <v>-5222.8</v>
      </c>
      <c r="F30" s="32">
        <f t="shared" si="8"/>
        <v>-2904</v>
      </c>
      <c r="G30" s="32">
        <f t="shared" si="8"/>
        <v>-2367.2</v>
      </c>
      <c r="H30" s="32">
        <f t="shared" si="8"/>
        <v>-1179.2</v>
      </c>
      <c r="I30" s="32">
        <f t="shared" si="8"/>
        <v>-2310</v>
      </c>
      <c r="J30" s="32">
        <f t="shared" si="8"/>
        <v>-1852.4</v>
      </c>
      <c r="K30" s="32">
        <f t="shared" si="8"/>
        <v>-4998.4</v>
      </c>
      <c r="L30" s="32">
        <f t="shared" si="7"/>
        <v>-29757.200000000004</v>
      </c>
      <c r="M30"/>
    </row>
    <row r="31" spans="1:13" s="35" customFormat="1" ht="18.75" customHeight="1">
      <c r="A31" s="33" t="s">
        <v>55</v>
      </c>
      <c r="B31" s="32">
        <f>-ROUND((B9)*$E$3,2)</f>
        <v>-1254</v>
      </c>
      <c r="C31" s="32">
        <f aca="true" t="shared" si="9" ref="C31:K31">-ROUND((C9)*$E$3,2)</f>
        <v>-1645.6</v>
      </c>
      <c r="D31" s="32">
        <f t="shared" si="9"/>
        <v>-6023.6</v>
      </c>
      <c r="E31" s="32">
        <f t="shared" si="9"/>
        <v>-5222.8</v>
      </c>
      <c r="F31" s="32">
        <f t="shared" si="9"/>
        <v>-2904</v>
      </c>
      <c r="G31" s="32">
        <f t="shared" si="9"/>
        <v>-2367.2</v>
      </c>
      <c r="H31" s="32">
        <f t="shared" si="9"/>
        <v>-1179.2</v>
      </c>
      <c r="I31" s="32">
        <f t="shared" si="9"/>
        <v>-2310</v>
      </c>
      <c r="J31" s="32">
        <f t="shared" si="9"/>
        <v>-1852.4</v>
      </c>
      <c r="K31" s="32">
        <f t="shared" si="9"/>
        <v>-4998.4</v>
      </c>
      <c r="L31" s="32">
        <f t="shared" si="7"/>
        <v>-29757.200000000004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34</v>
      </c>
      <c r="B35" s="37">
        <f>SUM(B36:B47)</f>
        <v>178911.15000000002</v>
      </c>
      <c r="C35" s="37">
        <f aca="true" t="shared" si="10" ref="C35:K35">SUM(C36:C47)</f>
        <v>186131.23</v>
      </c>
      <c r="D35" s="37">
        <f t="shared" si="10"/>
        <v>503074.98</v>
      </c>
      <c r="E35" s="37">
        <f t="shared" si="10"/>
        <v>71425.51999999997</v>
      </c>
      <c r="F35" s="37">
        <f t="shared" si="10"/>
        <v>684712.39</v>
      </c>
      <c r="G35" s="37">
        <f t="shared" si="10"/>
        <v>251406.9</v>
      </c>
      <c r="H35" s="37">
        <f t="shared" si="10"/>
        <v>144920.7</v>
      </c>
      <c r="I35" s="37">
        <f t="shared" si="10"/>
        <v>47001.27</v>
      </c>
      <c r="J35" s="37">
        <f t="shared" si="10"/>
        <v>156638.68</v>
      </c>
      <c r="K35" s="37">
        <f t="shared" si="10"/>
        <v>346509.57</v>
      </c>
      <c r="L35" s="32">
        <f t="shared" si="7"/>
        <v>2570732.3899999997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80</v>
      </c>
      <c r="B44" s="17">
        <v>283000</v>
      </c>
      <c r="C44" s="17">
        <v>188000</v>
      </c>
      <c r="D44" s="17">
        <v>509000</v>
      </c>
      <c r="E44" s="17">
        <v>442000</v>
      </c>
      <c r="F44" s="17">
        <v>690000</v>
      </c>
      <c r="G44" s="17">
        <v>254000</v>
      </c>
      <c r="H44" s="17">
        <v>153000</v>
      </c>
      <c r="I44" s="17">
        <v>221000</v>
      </c>
      <c r="J44" s="17">
        <v>159000</v>
      </c>
      <c r="K44" s="17">
        <v>352000</v>
      </c>
      <c r="L44" s="17">
        <f>SUM(B44:K44)</f>
        <v>3251000</v>
      </c>
    </row>
    <row r="45" spans="1:12" ht="18.75" customHeight="1">
      <c r="A45" s="36" t="s">
        <v>70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6" t="s">
        <v>71</v>
      </c>
      <c r="B46" s="17">
        <v>-1839.8</v>
      </c>
      <c r="C46" s="17">
        <v>-1868.77</v>
      </c>
      <c r="D46" s="17">
        <v>-5925.02</v>
      </c>
      <c r="E46" s="17">
        <v>-5055.83</v>
      </c>
      <c r="F46" s="17">
        <v>-5287.61</v>
      </c>
      <c r="G46" s="17">
        <v>-2593.1</v>
      </c>
      <c r="H46" s="17">
        <v>-1767.37</v>
      </c>
      <c r="I46" s="17">
        <v>-2998.73</v>
      </c>
      <c r="J46" s="17">
        <v>-2361.32</v>
      </c>
      <c r="K46" s="17">
        <v>-5490.43</v>
      </c>
      <c r="L46" s="29">
        <f t="shared" si="11"/>
        <v>-35187.979999999996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214128.33000000002</v>
      </c>
      <c r="C50" s="40">
        <f>IF(C18+C29+C42+C51&lt;0,0,C18+C29+C51)</f>
        <v>221604.59000000003</v>
      </c>
      <c r="D50" s="40">
        <f>IF(D18+D29+D42+D51&lt;0,0,D18+D29+D51)</f>
        <v>614663.09</v>
      </c>
      <c r="E50" s="40">
        <f>IF(E18+E29+E42+E51&lt;0,0,E18+E29+E51)</f>
        <v>166519.27</v>
      </c>
      <c r="F50" s="40">
        <f>IF(F18+F29+F42+F51&lt;0,0,F18+F29+F51)</f>
        <v>786583.47</v>
      </c>
      <c r="G50" s="40">
        <f>IF(G18+G29+G42+G51&lt;0,0,G18+G29+G51)</f>
        <v>300564.62</v>
      </c>
      <c r="H50" s="40">
        <f>IF(H18+H29+H42+H51&lt;0,0,H18+H29+H51)</f>
        <v>178731.29</v>
      </c>
      <c r="I50" s="40">
        <f>IF(I18+I29+I42+I51&lt;0,0,I18+I29+I51)</f>
        <v>104043.65</v>
      </c>
      <c r="J50" s="40">
        <f>IF(J18+J29+J42+J51&lt;0,0,J18+J29+J51)</f>
        <v>201759.49</v>
      </c>
      <c r="K50" s="40">
        <f>IF(K18+K29+K42+K51&lt;0,0,K18+K29+K51)</f>
        <v>450451.72</v>
      </c>
      <c r="L50" s="41">
        <f>SUM(B50:K50)</f>
        <v>3239049.5199999996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214128.33</v>
      </c>
      <c r="C56" s="40">
        <f aca="true" t="shared" si="12" ref="C56:J56">SUM(C57:C68)</f>
        <v>221604.59</v>
      </c>
      <c r="D56" s="40">
        <f t="shared" si="12"/>
        <v>614663.1</v>
      </c>
      <c r="E56" s="40">
        <f t="shared" si="12"/>
        <v>166519.27</v>
      </c>
      <c r="F56" s="40">
        <f t="shared" si="12"/>
        <v>786583.47</v>
      </c>
      <c r="G56" s="40">
        <f t="shared" si="12"/>
        <v>300564.63</v>
      </c>
      <c r="H56" s="40">
        <f t="shared" si="12"/>
        <v>178731.29</v>
      </c>
      <c r="I56" s="40">
        <f>SUM(I57:I72)</f>
        <v>104043.65</v>
      </c>
      <c r="J56" s="40">
        <f t="shared" si="12"/>
        <v>201759.49</v>
      </c>
      <c r="K56" s="40">
        <f>SUM(K57:K70)</f>
        <v>450451.72</v>
      </c>
      <c r="L56" s="45">
        <f>SUM(B56:K56)</f>
        <v>3239049.54</v>
      </c>
      <c r="M56" s="39"/>
    </row>
    <row r="57" spans="1:13" ht="18.75" customHeight="1">
      <c r="A57" s="46" t="s">
        <v>48</v>
      </c>
      <c r="B57" s="47">
        <v>214128.33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3" ref="L57:L68">SUM(B57:K57)</f>
        <v>214128.33</v>
      </c>
      <c r="M57" s="39"/>
    </row>
    <row r="58" spans="1:12" ht="18.75" customHeight="1">
      <c r="A58" s="46" t="s">
        <v>58</v>
      </c>
      <c r="B58" s="17">
        <v>0</v>
      </c>
      <c r="C58" s="47">
        <v>193571.61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3"/>
        <v>193571.61</v>
      </c>
    </row>
    <row r="59" spans="1:12" ht="18.75" customHeight="1">
      <c r="A59" s="46" t="s">
        <v>59</v>
      </c>
      <c r="B59" s="17">
        <v>0</v>
      </c>
      <c r="C59" s="47">
        <v>28032.98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3"/>
        <v>28032.98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614663.1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3"/>
        <v>614663.1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166519.27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3"/>
        <v>166519.27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786583.47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3"/>
        <v>786583.47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300564.63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3"/>
        <v>300564.63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178731.29</v>
      </c>
      <c r="I64" s="17">
        <v>0</v>
      </c>
      <c r="J64" s="17">
        <v>0</v>
      </c>
      <c r="K64" s="17">
        <v>0</v>
      </c>
      <c r="L64" s="45">
        <f t="shared" si="13"/>
        <v>178731.29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3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201759.49</v>
      </c>
      <c r="K66" s="17">
        <v>0</v>
      </c>
      <c r="L66" s="45">
        <f t="shared" si="13"/>
        <v>201759.49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175901.4</v>
      </c>
      <c r="L67" s="45">
        <f t="shared" si="13"/>
        <v>175901.4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274550.32</v>
      </c>
      <c r="L68" s="45">
        <f t="shared" si="13"/>
        <v>274550.32</v>
      </c>
    </row>
    <row r="69" spans="1:15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</row>
    <row r="70" spans="1:15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</row>
    <row r="71" spans="1:15" ht="18" customHeight="1">
      <c r="A71" s="62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</row>
    <row r="72" spans="1:15" ht="18" customHeight="1">
      <c r="A72" s="64" t="s">
        <v>79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104043.65</v>
      </c>
      <c r="J72" s="50">
        <v>0</v>
      </c>
      <c r="K72" s="50">
        <v>0</v>
      </c>
      <c r="L72" s="49">
        <f>SUM(B72:K72)</f>
        <v>104043.65</v>
      </c>
      <c r="M72" s="63"/>
      <c r="N72" s="63"/>
      <c r="O72" s="63"/>
    </row>
    <row r="73" spans="1:15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</row>
    <row r="74" spans="1:15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</row>
    <row r="75" spans="1:15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</row>
    <row r="76" spans="1:15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</row>
    <row r="77" spans="1:15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2022-11-05T11:19:22Z</dcterms:modified>
  <cp:category/>
  <cp:version/>
  <cp:contentType/>
  <cp:contentStatus/>
</cp:coreProperties>
</file>