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<sst xmlns="http://schemas.openxmlformats.org/spreadsheetml/2006/main" count="82" uniqueCount="81">
  <si>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</si>
  <si>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</si>
  <si>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</si>
  <si>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</si>
  <si>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</si>
  <si>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</si>
  <si>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</si>
  <si>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</si>
  <si>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</si>
  <si>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</si>
  <si>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</si>
  <si>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</si>
  <si>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</si>
  <si>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</si>
  <si>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</si>
  <si>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</si>
  <si>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</si>
  <si>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</si>
  <si>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</si>
  <si>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</si>
  <si>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</si>
  <si>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</si>
  <si>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</si>
  <si>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</si>
  <si>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</si>
  <si>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</si>
  <si>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</si>
  <si>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</si>
  <si>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</si>
  <si>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</si>
  <si>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</si>
  <si>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</si>
  <si>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</si>
  <si>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</si>
  <si>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</si>
  <si>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</si>
  <si>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</si>
  <si>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</si>
  <si>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</si>
  <si>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</si>
  <si>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</si>
  <si>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</si>
  <si>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</si>
  <si>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</si>
  <si>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</si>
  <si>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</si>
  <si>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</si>
  <si>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</si>
  <si>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</si>
  <si>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</si>
  <si>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</si>
  <si>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</si>
  <si>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</si>
  <si>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</si>
  <si>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</si>
  <si>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</si>
  <si>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</si>
  <si>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</si>
  <si>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</si>
  <si>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</si>
  <si>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</si>
  <si>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</si>
  <si>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</si>
  <si>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</si>
  <si>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</si>
  <si>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</si>
  <si>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</si>
  <si>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</si>
  <si>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</si>
  <si>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</si>
  <si>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</si>
  <si>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</si>
  <si>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</si>
  <si>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18/10/22 - VENCIMENTO 25/10/22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</si>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</sst>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0" borderId="0" applyNumberFormat="0" applyBorder="0" applyAlignment="0" applyProtection="0"/>
    <xf numFmtId="1" fontId="2" fillId="0" borderId="0" applyBorder="0">
      <alignment/>
      <protection/>
    </xf>
    <xf numFmtId="0" fontId="27" fillId="31" borderId="5" applyNumberFormat="0" applyFont="0" applyAlignment="0" applyProtection="0"/>
    <xf numFmtId="9" fontId="27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6" applyNumberFormat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8" applyFont="1" applyFill="1" applyBorder="1" applyAlignment="1">
      <alignment horizontal="left" vertical="center"/>
      <protection/>
    </xf>
    <xf numFmtId="44" fontId="3" fillId="33" borderId="11" xfId="45" applyFont="1" applyFill="1" applyBorder="1" applyAlignment="1">
      <alignment vertical="center"/>
    </xf>
    <xf numFmtId="1" fontId="3" fillId="33" borderId="11" xfId="48" applyFont="1" applyFill="1" applyBorder="1" applyAlignment="1">
      <alignment vertical="center"/>
      <protection/>
    </xf>
    <xf numFmtId="1" fontId="2" fillId="33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62" applyNumberFormat="1" applyFont="1" applyFill="1" applyBorder="1" applyAlignment="1">
      <alignment horizontal="center" vertical="center"/>
    </xf>
    <xf numFmtId="165" fontId="0" fillId="0" borderId="0" xfId="62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6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62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62" applyFont="1" applyFill="1" applyBorder="1" applyAlignment="1">
      <alignment horizontal="center" vertical="center"/>
    </xf>
    <xf numFmtId="164" fontId="34" fillId="0" borderId="4" xfId="45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5" applyNumberFormat="1" applyFont="1" applyFill="1" applyBorder="1" applyAlignment="1">
      <alignment horizontal="center" vertical="center"/>
    </xf>
    <xf numFmtId="167" fontId="34" fillId="0" borderId="4" xfId="45" applyNumberFormat="1" applyFont="1" applyFill="1" applyBorder="1" applyAlignment="1">
      <alignment horizontal="center" vertical="center"/>
    </xf>
    <xf numFmtId="167" fontId="34" fillId="0" borderId="4" xfId="62" applyNumberFormat="1" applyFont="1" applyFill="1" applyBorder="1" applyAlignment="1">
      <alignment horizontal="center" vertical="center"/>
    </xf>
    <xf numFmtId="164" fontId="34" fillId="0" borderId="4" xfId="45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5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62" applyFont="1" applyFill="1" applyBorder="1" applyAlignment="1">
      <alignment vertical="center"/>
    </xf>
    <xf numFmtId="164" fontId="34" fillId="0" borderId="4" xfId="62" applyFont="1" applyFill="1" applyBorder="1" applyAlignment="1">
      <alignment vertical="center"/>
    </xf>
    <xf numFmtId="164" fontId="34" fillId="35" borderId="4" xfId="62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5" applyNumberFormat="1" applyFont="1" applyFill="1" applyBorder="1" applyAlignment="1">
      <alignment horizontal="center" vertical="center"/>
    </xf>
    <xf numFmtId="168" fontId="34" fillId="0" borderId="4" xfId="45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5" applyNumberFormat="1" applyFont="1" applyFill="1" applyBorder="1" applyAlignment="1">
      <alignment vertical="center"/>
    </xf>
    <xf numFmtId="164" fontId="34" fillId="0" borderId="15" xfId="45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5" applyFont="1" applyFill="1" applyBorder="1" applyAlignment="1">
      <alignment vertical="center"/>
    </xf>
    <xf numFmtId="168" fontId="34" fillId="0" borderId="4" xfId="45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5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5" applyNumberFormat="1" applyFont="1" applyBorder="1" applyAlignment="1">
      <alignment vertical="center"/>
    </xf>
    <xf numFmtId="44" fontId="0" fillId="0" borderId="4" xfId="45" applyFont="1" applyBorder="1" applyAlignment="1">
      <alignment vertical="center"/>
    </xf>
    <xf numFmtId="44" fontId="0" fillId="0" borderId="14" xfId="45" applyFont="1" applyFill="1" applyBorder="1" applyAlignment="1">
      <alignment vertical="center"/>
    </xf>
    <xf numFmtId="164" fontId="34" fillId="0" borderId="14" xfId="62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indent="1"/>
    </xf>
    <xf numFmtId="0" fontId="34" fillId="0" borderId="4" xfId="0" applyFont="1" applyBorder="1" applyAlignment="1">
      <alignment horizontal="left" vertical="center" indent="2"/>
    </xf>
    <xf numFmtId="0" fontId="34" fillId="0" borderId="4" xfId="0" applyFont="1" applyBorder="1" applyAlignment="1">
      <alignment horizontal="left" vertical="center" wrapText="1" indent="2"/>
    </xf>
    <xf numFmtId="170" fontId="34" fillId="0" borderId="4" xfId="45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91750</v>
      </c>
      <c r="C7" s="10">
        <f>C8+C11</f>
        <v>109298</v>
      </c>
      <c r="D7" s="10">
        <f aca="true" t="shared" si="0" ref="D7:K7">D8+D11</f>
        <v>323083</v>
      </c>
      <c r="E7" s="10">
        <f t="shared" si="0"/>
        <v>259813</v>
      </c>
      <c r="F7" s="10">
        <f t="shared" si="0"/>
        <v>270251</v>
      </c>
      <c r="G7" s="10">
        <f t="shared" si="0"/>
        <v>149294</v>
      </c>
      <c r="H7" s="10">
        <f t="shared" si="0"/>
        <v>79677</v>
      </c>
      <c r="I7" s="10">
        <f t="shared" si="0"/>
        <v>117688</v>
      </c>
      <c r="J7" s="10">
        <f t="shared" si="0"/>
        <v>123299</v>
      </c>
      <c r="K7" s="10">
        <f t="shared" si="0"/>
        <v>219718</v>
      </c>
      <c r="L7" s="10">
        <f>SUM(B7:K7)</f>
        <v>1743871</v>
      </c>
      <c r="M7" s="11"/>
    </row>
    <row r="8" spans="1:13" ht="17.25" customHeight="1">
      <c r="A8" s="12" t="s">
        <v>18</v>
      </c>
      <c r="B8" s="13">
        <f>B9+B10</f>
        <v>5726</v>
      </c>
      <c r="C8" s="13">
        <f aca="true" t="shared" si="1" ref="C8:K8">C9+C10</f>
        <v>5723</v>
      </c>
      <c r="D8" s="13">
        <f t="shared" si="1"/>
        <v>17993</v>
      </c>
      <c r="E8" s="13">
        <f t="shared" si="1"/>
        <v>12838</v>
      </c>
      <c r="F8" s="13">
        <f t="shared" si="1"/>
        <v>12044</v>
      </c>
      <c r="G8" s="13">
        <f t="shared" si="1"/>
        <v>9112</v>
      </c>
      <c r="H8" s="13">
        <f t="shared" si="1"/>
        <v>4353</v>
      </c>
      <c r="I8" s="13">
        <f t="shared" si="1"/>
        <v>4946</v>
      </c>
      <c r="J8" s="13">
        <f t="shared" si="1"/>
        <v>6985</v>
      </c>
      <c r="K8" s="13">
        <f t="shared" si="1"/>
        <v>11143</v>
      </c>
      <c r="L8" s="13">
        <f>SUM(B8:K8)</f>
        <v>90863</v>
      </c>
      <c r="M8"/>
    </row>
    <row r="9" spans="1:13" ht="17.25" customHeight="1">
      <c r="A9" s="14" t="s">
        <v>19</v>
      </c>
      <c r="B9" s="15">
        <v>5726</v>
      </c>
      <c r="C9" s="15">
        <v>5723</v>
      </c>
      <c r="D9" s="15">
        <v>17993</v>
      </c>
      <c r="E9" s="15">
        <v>12838</v>
      </c>
      <c r="F9" s="15">
        <v>12044</v>
      </c>
      <c r="G9" s="15">
        <v>9112</v>
      </c>
      <c r="H9" s="15">
        <v>4306</v>
      </c>
      <c r="I9" s="15">
        <v>4946</v>
      </c>
      <c r="J9" s="15">
        <v>6985</v>
      </c>
      <c r="K9" s="15">
        <v>11143</v>
      </c>
      <c r="L9" s="13">
        <f>SUM(B9:K9)</f>
        <v>90816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>SUM(B10:K10)</f>
        <v>47</v>
      </c>
      <c r="M10"/>
    </row>
    <row r="11" spans="1:13" ht="17.25" customHeight="1">
      <c r="A11" s="12" t="s">
        <v>21</v>
      </c>
      <c r="B11" s="15">
        <v>86024</v>
      </c>
      <c r="C11" s="15">
        <v>103575</v>
      </c>
      <c r="D11" s="15">
        <v>305090</v>
      </c>
      <c r="E11" s="15">
        <v>246975</v>
      </c>
      <c r="F11" s="15">
        <v>258207</v>
      </c>
      <c r="G11" s="15">
        <v>140182</v>
      </c>
      <c r="H11" s="15">
        <v>75324</v>
      </c>
      <c r="I11" s="15">
        <v>112742</v>
      </c>
      <c r="J11" s="15">
        <v>116314</v>
      </c>
      <c r="K11" s="15">
        <v>208575</v>
      </c>
      <c r="L11" s="13">
        <f>SUM(B11:K11)</f>
        <v>1653008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1.23351492985622</v>
      </c>
      <c r="C16" s="22">
        <v>1.185013466005183</v>
      </c>
      <c r="D16" s="22">
        <v>1.056496178420879</v>
      </c>
      <c r="E16" s="22">
        <v>1.085203361514395</v>
      </c>
      <c r="F16" s="22">
        <v>1.21857191429138</v>
      </c>
      <c r="G16" s="22">
        <v>1.197176973977911</v>
      </c>
      <c r="H16" s="22">
        <v>1.108556043138922</v>
      </c>
      <c r="I16" s="22">
        <v>1.201151500383011</v>
      </c>
      <c r="J16" s="22">
        <v>1.297875554138876</v>
      </c>
      <c r="K16" s="22">
        <v>1.120807355549753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SUM(B19:B26)</f>
        <v>820922.4500000001</v>
      </c>
      <c r="C18" s="25">
        <f aca="true" t="shared" si="2" ref="C18:K18">SUM(C19:C26)</f>
        <v>545126.9800000001</v>
      </c>
      <c r="D18" s="25">
        <f t="shared" si="2"/>
        <v>1722358.2400000002</v>
      </c>
      <c r="E18" s="25">
        <f t="shared" si="2"/>
        <v>1434144.6000000003</v>
      </c>
      <c r="F18" s="25">
        <f t="shared" si="2"/>
        <v>1501862.2699999998</v>
      </c>
      <c r="G18" s="25">
        <f t="shared" si="2"/>
        <v>894362.9300000002</v>
      </c>
      <c r="H18" s="25">
        <f t="shared" si="2"/>
        <v>488250.5199999999</v>
      </c>
      <c r="I18" s="25">
        <f t="shared" si="2"/>
        <v>635883.7000000001</v>
      </c>
      <c r="J18" s="25">
        <f t="shared" si="2"/>
        <v>779671.31</v>
      </c>
      <c r="K18" s="25">
        <f t="shared" si="2"/>
        <v>979253.6399999999</v>
      </c>
      <c r="L18" s="25">
        <f>SUM(B18:K18)</f>
        <v>9801836.64</v>
      </c>
      <c r="M18"/>
    </row>
    <row r="19" spans="1:13" ht="17.25" customHeight="1">
      <c r="A19" s="60" t="s">
        <v>24</v>
      </c>
      <c r="B19" s="61">
        <f>ROUND((B13+B14)*B7,2)</f>
        <v>660508.25</v>
      </c>
      <c r="C19" s="61">
        <f aca="true" t="shared" si="3" ref="C19:K19">ROUND((C13+C14)*C7,2)</f>
        <v>448515.27</v>
      </c>
      <c r="D19" s="61">
        <f t="shared" si="3"/>
        <v>1577937.37</v>
      </c>
      <c r="E19" s="61">
        <f t="shared" si="3"/>
        <v>1285346.87</v>
      </c>
      <c r="F19" s="61">
        <f t="shared" si="3"/>
        <v>1181321.17</v>
      </c>
      <c r="G19" s="61">
        <f t="shared" si="3"/>
        <v>717566.68</v>
      </c>
      <c r="H19" s="61">
        <f t="shared" si="3"/>
        <v>421841.91</v>
      </c>
      <c r="I19" s="61">
        <f t="shared" si="3"/>
        <v>516603.24</v>
      </c>
      <c r="J19" s="61">
        <f t="shared" si="3"/>
        <v>582896.02</v>
      </c>
      <c r="K19" s="61">
        <f t="shared" si="3"/>
        <v>848221.34</v>
      </c>
      <c r="L19" s="32">
        <f>SUM(B19:K19)</f>
        <v>8240758.119999999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154238.54</v>
      </c>
      <c r="C20" s="32">
        <f t="shared" si="4"/>
        <v>82981.36</v>
      </c>
      <c r="D20" s="32">
        <f t="shared" si="4"/>
        <v>89147.43</v>
      </c>
      <c r="E20" s="32">
        <f t="shared" si="4"/>
        <v>109515.87</v>
      </c>
      <c r="F20" s="32">
        <f t="shared" si="4"/>
        <v>258203.63</v>
      </c>
      <c r="G20" s="32">
        <f t="shared" si="4"/>
        <v>141487.63</v>
      </c>
      <c r="H20" s="32">
        <f t="shared" si="4"/>
        <v>45793.49</v>
      </c>
      <c r="I20" s="32">
        <f t="shared" si="4"/>
        <v>103915.52</v>
      </c>
      <c r="J20" s="32">
        <f t="shared" si="4"/>
        <v>173630.47</v>
      </c>
      <c r="K20" s="32">
        <f t="shared" si="4"/>
        <v>102471.38</v>
      </c>
      <c r="L20" s="32">
        <f aca="true" t="shared" si="5" ref="L19:L26">SUM(B20:K20)</f>
        <v>1261385.3200000003</v>
      </c>
      <c r="M20"/>
    </row>
    <row r="21" spans="1:13" ht="17.25" customHeight="1">
      <c r="A21" s="26" t="s">
        <v>26</v>
      </c>
      <c r="B21" s="32">
        <v>3376.71</v>
      </c>
      <c r="C21" s="32">
        <v>11150.32</v>
      </c>
      <c r="D21" s="32">
        <v>49394.63</v>
      </c>
      <c r="E21" s="32">
        <v>33885.16</v>
      </c>
      <c r="F21" s="32">
        <v>58542.11</v>
      </c>
      <c r="G21" s="32">
        <v>34123.93</v>
      </c>
      <c r="H21" s="32">
        <v>18222.61</v>
      </c>
      <c r="I21" s="32">
        <v>12760.95</v>
      </c>
      <c r="J21" s="32">
        <v>18625.92</v>
      </c>
      <c r="K21" s="32">
        <v>23725.98</v>
      </c>
      <c r="L21" s="32">
        <f t="shared" si="5"/>
        <v>263808.31999999995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59" t="s">
        <v>75</v>
      </c>
      <c r="B24" s="32">
        <v>614.83</v>
      </c>
      <c r="C24" s="32">
        <v>409.02</v>
      </c>
      <c r="D24" s="32">
        <v>1289.58</v>
      </c>
      <c r="E24" s="32">
        <v>1073.35</v>
      </c>
      <c r="F24" s="32">
        <v>1125.45</v>
      </c>
      <c r="G24" s="32">
        <v>669.54</v>
      </c>
      <c r="H24" s="32">
        <v>364.73</v>
      </c>
      <c r="I24" s="32">
        <v>476.75</v>
      </c>
      <c r="J24" s="32">
        <v>583.57</v>
      </c>
      <c r="K24" s="32">
        <v>732.06</v>
      </c>
      <c r="L24" s="32">
        <f t="shared" si="5"/>
        <v>7338.879999999999</v>
      </c>
      <c r="M24"/>
    </row>
    <row r="25" spans="1:13" ht="17.25" customHeight="1">
      <c r="A25" s="59" t="s">
        <v>76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203.44</v>
      </c>
      <c r="I25" s="32">
        <v>271.27</v>
      </c>
      <c r="J25" s="32">
        <v>326.81</v>
      </c>
      <c r="K25" s="32">
        <v>440.82</v>
      </c>
      <c r="L25" s="32">
        <f t="shared" si="5"/>
        <v>4156.12</v>
      </c>
      <c r="M25"/>
    </row>
    <row r="26" spans="1:13" ht="17.25" customHeight="1">
      <c r="A26" s="59" t="s">
        <v>77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-130862.29000000001</v>
      </c>
      <c r="C29" s="32">
        <f t="shared" si="6"/>
        <v>-27455.600000000002</v>
      </c>
      <c r="D29" s="32">
        <f t="shared" si="6"/>
        <v>-86340.06999999999</v>
      </c>
      <c r="E29" s="32">
        <f t="shared" si="6"/>
        <v>886025.6700000002</v>
      </c>
      <c r="F29" s="32">
        <f t="shared" si="6"/>
        <v>-59251.82</v>
      </c>
      <c r="G29" s="32">
        <f t="shared" si="6"/>
        <v>-43815.86</v>
      </c>
      <c r="H29" s="32">
        <f t="shared" si="6"/>
        <v>-27286.460000000003</v>
      </c>
      <c r="I29" s="32">
        <f t="shared" si="6"/>
        <v>438616.72000000003</v>
      </c>
      <c r="J29" s="32">
        <f t="shared" si="6"/>
        <v>-33979</v>
      </c>
      <c r="K29" s="32">
        <f t="shared" si="6"/>
        <v>-53099.939999999995</v>
      </c>
      <c r="L29" s="32">
        <f aca="true" t="shared" si="7" ref="L29:L36">SUM(B29:K29)</f>
        <v>862551.3500000003</v>
      </c>
      <c r="M29"/>
    </row>
    <row r="30" spans="1:13" ht="18.75" customHeight="1">
      <c r="A30" s="26" t="s">
        <v>30</v>
      </c>
      <c r="B30" s="32">
        <f>B31+B32+B33+B34</f>
        <v>-25194.4</v>
      </c>
      <c r="C30" s="32">
        <f aca="true" t="shared" si="8" ref="C30:K30">C31+C32+C33+C34</f>
        <v>-25181.2</v>
      </c>
      <c r="D30" s="32">
        <f t="shared" si="8"/>
        <v>-79169.2</v>
      </c>
      <c r="E30" s="32">
        <f t="shared" si="8"/>
        <v>-56487.2</v>
      </c>
      <c r="F30" s="32">
        <f t="shared" si="8"/>
        <v>-52993.6</v>
      </c>
      <c r="G30" s="32">
        <f t="shared" si="8"/>
        <v>-40092.8</v>
      </c>
      <c r="H30" s="32">
        <f t="shared" si="8"/>
        <v>-18946.4</v>
      </c>
      <c r="I30" s="32">
        <f t="shared" si="8"/>
        <v>-44732.23</v>
      </c>
      <c r="J30" s="32">
        <f t="shared" si="8"/>
        <v>-30734</v>
      </c>
      <c r="K30" s="32">
        <f t="shared" si="8"/>
        <v>-49029.2</v>
      </c>
      <c r="L30" s="32">
        <f t="shared" si="7"/>
        <v>-422560.23000000004</v>
      </c>
      <c r="M30"/>
    </row>
    <row r="31" spans="1:13" s="35" customFormat="1" ht="18.75" customHeight="1">
      <c r="A31" s="33" t="s">
        <v>55</v>
      </c>
      <c r="B31" s="32">
        <f>-ROUND((B9)*$E$3,2)</f>
        <v>-25194.4</v>
      </c>
      <c r="C31" s="32">
        <f>-ROUND((C9)*$E$3,2)</f>
        <v>-25181.2</v>
      </c>
      <c r="D31" s="32">
        <f>-ROUND((D9)*$E$3,2)</f>
        <v>-79169.2</v>
      </c>
      <c r="E31" s="32">
        <f>-ROUND((E9)*$E$3,2)</f>
        <v>-56487.2</v>
      </c>
      <c r="F31" s="32">
        <f>-ROUND((F9)*$E$3,2)</f>
        <v>-52993.6</v>
      </c>
      <c r="G31" s="32">
        <f>-ROUND((G9)*$E$3,2)</f>
        <v>-40092.8</v>
      </c>
      <c r="H31" s="32">
        <f>-ROUND((H9)*$E$3,2)</f>
        <v>-18946.4</v>
      </c>
      <c r="I31" s="32">
        <f>-ROUND((I9)*$E$3,2)</f>
        <v>-21762.4</v>
      </c>
      <c r="J31" s="32">
        <f>-ROUND((J9)*$E$3,2)</f>
        <v>-30734</v>
      </c>
      <c r="K31" s="32">
        <f>-ROUND((K9)*$E$3,2)</f>
        <v>-49029.2</v>
      </c>
      <c r="L31" s="32">
        <f t="shared" si="7"/>
        <v>-399590.4000000001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-22969.83</v>
      </c>
      <c r="J34" s="17">
        <v>0</v>
      </c>
      <c r="K34" s="17">
        <v>0</v>
      </c>
      <c r="L34" s="32">
        <f t="shared" si="7"/>
        <v>-22969.83</v>
      </c>
      <c r="M34"/>
    </row>
    <row r="35" spans="1:13" s="35" customFormat="1" ht="18.75" customHeight="1">
      <c r="A35" s="26" t="s">
        <v>34</v>
      </c>
      <c r="B35" s="37">
        <f>SUM(B36:B47)</f>
        <v>-105667.89</v>
      </c>
      <c r="C35" s="37">
        <f aca="true" t="shared" si="9" ref="C35:K35">SUM(C36:C47)</f>
        <v>-2274.4</v>
      </c>
      <c r="D35" s="37">
        <f t="shared" si="9"/>
        <v>-7170.87</v>
      </c>
      <c r="E35" s="37">
        <f t="shared" si="9"/>
        <v>942512.8700000001</v>
      </c>
      <c r="F35" s="37">
        <f t="shared" si="9"/>
        <v>-6258.22</v>
      </c>
      <c r="G35" s="37">
        <f t="shared" si="9"/>
        <v>-3723.06</v>
      </c>
      <c r="H35" s="37">
        <f t="shared" si="9"/>
        <v>-8340.060000000001</v>
      </c>
      <c r="I35" s="37">
        <f t="shared" si="9"/>
        <v>483348.95</v>
      </c>
      <c r="J35" s="37">
        <f t="shared" si="9"/>
        <v>-3245</v>
      </c>
      <c r="K35" s="37">
        <f t="shared" si="9"/>
        <v>-4070.74</v>
      </c>
      <c r="L35" s="32">
        <f t="shared" si="7"/>
        <v>1285111.58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0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0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0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0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0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1021500</v>
      </c>
      <c r="J44" s="17">
        <v>0</v>
      </c>
      <c r="K44" s="17">
        <v>0</v>
      </c>
      <c r="L44" s="17">
        <f>SUM(B44:K44)</f>
        <v>3055500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6" t="s">
        <v>72</v>
      </c>
      <c r="B46" s="17">
        <v>-3418.84</v>
      </c>
      <c r="C46" s="17">
        <v>-2274.4</v>
      </c>
      <c r="D46" s="17">
        <v>-7170.87</v>
      </c>
      <c r="E46" s="17">
        <v>-5968.48</v>
      </c>
      <c r="F46" s="17">
        <v>-6258.22</v>
      </c>
      <c r="G46" s="17">
        <v>-3723.06</v>
      </c>
      <c r="H46" s="17">
        <v>-2028.13</v>
      </c>
      <c r="I46" s="17">
        <v>-2651.05</v>
      </c>
      <c r="J46" s="17">
        <v>-3245</v>
      </c>
      <c r="K46" s="17">
        <v>-4070.74</v>
      </c>
      <c r="L46" s="29">
        <f t="shared" si="10"/>
        <v>-40808.79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0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690060.16</v>
      </c>
      <c r="C50" s="40">
        <f>IF(C18+C29+C42+C51&lt;0,0,C18+C29+C51)</f>
        <v>517671.3800000001</v>
      </c>
      <c r="D50" s="40">
        <f>IF(D18+D29+D42+D51&lt;0,0,D18+D29+D51)</f>
        <v>1636018.1700000002</v>
      </c>
      <c r="E50" s="40">
        <f>IF(E18+E29+E42+E51&lt;0,0,E18+E29+E51)</f>
        <v>2320170.2700000005</v>
      </c>
      <c r="F50" s="40">
        <f>IF(F18+F29+F42+F51&lt;0,0,F18+F29+F51)</f>
        <v>1442610.4499999997</v>
      </c>
      <c r="G50" s="40">
        <f>IF(G18+G29+G42+G51&lt;0,0,G18+G29+G51)</f>
        <v>850547.0700000002</v>
      </c>
      <c r="H50" s="40">
        <f>IF(H18+H29+H42+H51&lt;0,0,H18+H29+H51)</f>
        <v>460964.0599999999</v>
      </c>
      <c r="I50" s="40">
        <f>IF(I18+I29+I42+I51&lt;0,0,I18+I29+I51)</f>
        <v>1074500.4200000002</v>
      </c>
      <c r="J50" s="40">
        <f>IF(J18+J29+J42+J51&lt;0,0,J18+J29+J51)</f>
        <v>745692.31</v>
      </c>
      <c r="K50" s="40">
        <f>IF(K18+K29+K42+K51&lt;0,0,K18+K29+K51)</f>
        <v>926153.7</v>
      </c>
      <c r="L50" s="41">
        <f>SUM(B50:K50)</f>
        <v>10664387.99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690060.16</v>
      </c>
      <c r="C56" s="40">
        <f aca="true" t="shared" si="11" ref="C56:J56">SUM(C57:C68)</f>
        <v>517671.38</v>
      </c>
      <c r="D56" s="40">
        <f t="shared" si="11"/>
        <v>1636018.17</v>
      </c>
      <c r="E56" s="40">
        <f t="shared" si="11"/>
        <v>2320170.28</v>
      </c>
      <c r="F56" s="40">
        <f t="shared" si="11"/>
        <v>1442610.45</v>
      </c>
      <c r="G56" s="40">
        <f t="shared" si="11"/>
        <v>850547.07</v>
      </c>
      <c r="H56" s="40">
        <f t="shared" si="11"/>
        <v>460964.05</v>
      </c>
      <c r="I56" s="40">
        <f>SUM(I57:I72)</f>
        <v>1074500.42</v>
      </c>
      <c r="J56" s="40">
        <f t="shared" si="11"/>
        <v>745692.32</v>
      </c>
      <c r="K56" s="40">
        <f>SUM(K57:K70)</f>
        <v>926153.7</v>
      </c>
      <c r="L56" s="45">
        <f>SUM(B56:K56)</f>
        <v>10664388</v>
      </c>
      <c r="M56" s="39"/>
    </row>
    <row r="57" spans="1:13" ht="18.75" customHeight="1">
      <c r="A57" s="46" t="s">
        <v>48</v>
      </c>
      <c r="B57" s="47">
        <v>690060.16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2" ref="L57:L68">SUM(B57:K57)</f>
        <v>690060.16</v>
      </c>
      <c r="M57" s="39"/>
    </row>
    <row r="58" spans="1:12" ht="18.75" customHeight="1">
      <c r="A58" s="46" t="s">
        <v>58</v>
      </c>
      <c r="B58" s="17">
        <v>0</v>
      </c>
      <c r="C58" s="47">
        <v>452600.09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2"/>
        <v>452600.09</v>
      </c>
    </row>
    <row r="59" spans="1:12" ht="18.75" customHeight="1">
      <c r="A59" s="46" t="s">
        <v>59</v>
      </c>
      <c r="B59" s="17">
        <v>0</v>
      </c>
      <c r="C59" s="47">
        <v>65071.29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2"/>
        <v>65071.29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1636018.17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2"/>
        <v>1636018.17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2320170.28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2"/>
        <v>2320170.28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1442610.45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2"/>
        <v>1442610.45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850547.07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2"/>
        <v>850547.07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460964.05</v>
      </c>
      <c r="I64" s="17">
        <v>0</v>
      </c>
      <c r="J64" s="17">
        <v>0</v>
      </c>
      <c r="K64" s="17">
        <v>0</v>
      </c>
      <c r="L64" s="45">
        <f t="shared" si="12"/>
        <v>460964.05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2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745692.32</v>
      </c>
      <c r="K66" s="17">
        <v>0</v>
      </c>
      <c r="L66" s="45">
        <f t="shared" si="12"/>
        <v>745692.32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536613.45</v>
      </c>
      <c r="L67" s="45">
        <f t="shared" si="12"/>
        <v>536613.45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389540.25</v>
      </c>
      <c r="L68" s="45">
        <f t="shared" si="12"/>
        <v>389540.25</v>
      </c>
    </row>
    <row r="69" spans="1:15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</row>
    <row r="70" spans="1:15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</row>
    <row r="71" spans="1:15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</row>
    <row r="72" spans="1:15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1074500.42</v>
      </c>
      <c r="J72" s="50">
        <v>0</v>
      </c>
      <c r="K72" s="50">
        <v>0</v>
      </c>
      <c r="L72" s="49">
        <f>SUM(B72:K72)</f>
        <v>1074500.42</v>
      </c>
      <c r="M72" s="63"/>
      <c r="N72" s="63"/>
      <c r="O72" s="63"/>
    </row>
    <row r="73" spans="1:15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</row>
    <row r="74" spans="1:15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</row>
    <row r="75" spans="1:15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</row>
    <row r="76" spans="1:15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</row>
    <row r="77" spans="1:15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</row>
    <row r="78" spans="1:15" ht="14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/>
      <c r="L78" s="63"/>
      <c r="M78" s="63"/>
      <c r="N78" s="63"/>
      <c r="O78" s="63"/>
    </row>
    <row r="79" spans="1:15" ht="14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1:15" ht="14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2019-11-05T18:28:16Z</cp:lastPrinted>
  <dcterms:created xsi:type="dcterms:W3CDTF">2019-10-31T14:24:08Z</dcterms:created>
  <dcterms:modified xsi:type="dcterms:W3CDTF">2022-10-24T20:03:24Z</dcterms:modified>
  <cp:category/>
  <cp:version/>
  <cp:contentType/>
  <cp:contentStatus/>
</cp:coreProperties>
</file>