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" yWindow="706" windowWidth="20725" windowHeight="9205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<sst xmlns="http://schemas.openxmlformats.org/spreadsheetml/2006/main" count="83" uniqueCount="82">
  <si>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</si>
  <si>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</si>
  <si>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</si>
  <si>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</si>
  <si>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</si>
  <si>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</si>
  <si>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</si>
  <si>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</si>
  <si>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</si>
  <si>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</si>
  <si>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</si>
  <si>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</si>
  <si>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</si>
  <si>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</si>
  <si>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</si>
  <si>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</si>
  <si>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</si>
  <si>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</si>
  <si>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</si>
  <si>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</si>
  <si>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</si>
  <si>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</si>
  <si>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</si>
  <si>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</si>
  <si>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</si>
  <si>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</si>
  <si>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</si>
  <si>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</si>
  <si>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</si>
  <si>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</si>
  <si>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</si>
  <si>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</si>
  <si>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</si>
  <si>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</si>
  <si>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</si>
  <si>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</si>
  <si>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</si>
  <si>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</si>
  <si>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</si>
  <si>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</si>
  <si>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</si>
  <si>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</si>
  <si>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</si>
  <si>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</si>
  <si>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</si>
  <si>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</si>
  <si>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</si>
  <si>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</si>
  <si>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</si>
  <si>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</si>
  <si>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</si>
  <si>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</si>
  <si>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</si>
  <si>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</si>
  <si>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</si>
  <si>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</si>
  <si>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</si>
  <si>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</si>
  <si>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</si>
  <si>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</si>
  <si>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</si>
  <si>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</si>
  <si>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</si>
  <si>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</si>
  <si>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</si>
  <si>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</si>
  <si>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</si>
  <si>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</si>
  <si>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</si>
  <si>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</si>
  <si>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</si>
  <si>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</si>
  <si>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14/10/22 - VENCIMENTO 21/10/22</t>
  </si>
  <si>
    <t>4.6. Remuneração SMGO</t>
  </si>
  <si>
    <t>4.7. Remuneração Manutenção de Validadores</t>
  </si>
  <si>
    <t>4.8. Remuneração Comunicação de Dados por Chip</t>
  </si>
  <si>
    <t>2.1 Tarifa de Remuneração por Passageiro Transportado Combustível</t>
  </si>
  <si>
    <t>4. Remuneração Bruta do Operador (4.1 + 4.2 + 4.3 + 4.4 + 4.5 + 4.6 + 4.7 + 4.8)</t>
  </si>
  <si>
    <t>7.15. Consórcio KBPX</t>
  </si>
  <si>
    <t>7.16. Nova Paineira</t>
  </si>
  <si>
    <t>5.3. Revisão de Remuneração pelo Transporte Coletivo ¹</t>
  </si>
  <si>
    <t>¹ Energia para tração de ago  set.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</si>
</sst>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170" fontId="34" fillId="0" borderId="4" xfId="46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59</v>
      </c>
      <c r="D5" s="6" t="s">
        <v>5</v>
      </c>
      <c r="E5" s="7" t="s">
        <v>60</v>
      </c>
      <c r="F5" s="7" t="s">
        <v>61</v>
      </c>
      <c r="G5" s="7" t="s">
        <v>62</v>
      </c>
      <c r="H5" s="7" t="s">
        <v>63</v>
      </c>
      <c r="I5" s="6" t="s">
        <v>6</v>
      </c>
      <c r="J5" s="6" t="s">
        <v>64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87222</v>
      </c>
      <c r="C7" s="10">
        <f>C8+C11</f>
        <v>103678</v>
      </c>
      <c r="D7" s="10">
        <f aca="true" t="shared" si="0" ref="D7:K7">D8+D11</f>
        <v>306266</v>
      </c>
      <c r="E7" s="10">
        <f t="shared" si="0"/>
        <v>246821</v>
      </c>
      <c r="F7" s="10">
        <f t="shared" si="0"/>
        <v>258880</v>
      </c>
      <c r="G7" s="10">
        <f t="shared" si="0"/>
        <v>140036</v>
      </c>
      <c r="H7" s="10">
        <f t="shared" si="0"/>
        <v>76749</v>
      </c>
      <c r="I7" s="10">
        <f t="shared" si="0"/>
        <v>116861</v>
      </c>
      <c r="J7" s="10">
        <f t="shared" si="0"/>
        <v>118122</v>
      </c>
      <c r="K7" s="10">
        <f t="shared" si="0"/>
        <v>213167</v>
      </c>
      <c r="L7" s="10">
        <f>SUM(B7:K7)</f>
        <v>1667802</v>
      </c>
      <c r="M7" s="11"/>
    </row>
    <row r="8" spans="1:13" ht="17.25" customHeight="1">
      <c r="A8" s="12" t="s">
        <v>18</v>
      </c>
      <c r="B8" s="13">
        <f>B9+B10</f>
        <v>5788</v>
      </c>
      <c r="C8" s="13">
        <f aca="true" t="shared" si="1" ref="C8:K8">C9+C10</f>
        <v>6179</v>
      </c>
      <c r="D8" s="13">
        <f t="shared" si="1"/>
        <v>18995</v>
      </c>
      <c r="E8" s="13">
        <f t="shared" si="1"/>
        <v>13820</v>
      </c>
      <c r="F8" s="13">
        <f t="shared" si="1"/>
        <v>13116</v>
      </c>
      <c r="G8" s="13">
        <f t="shared" si="1"/>
        <v>9553</v>
      </c>
      <c r="H8" s="13">
        <f t="shared" si="1"/>
        <v>4283</v>
      </c>
      <c r="I8" s="13">
        <f t="shared" si="1"/>
        <v>5247</v>
      </c>
      <c r="J8" s="13">
        <f t="shared" si="1"/>
        <v>6904</v>
      </c>
      <c r="K8" s="13">
        <f t="shared" si="1"/>
        <v>11929</v>
      </c>
      <c r="L8" s="13">
        <f>SUM(B8:K8)</f>
        <v>95814</v>
      </c>
      <c r="M8"/>
    </row>
    <row r="9" spans="1:13" ht="17.25" customHeight="1">
      <c r="A9" s="14" t="s">
        <v>19</v>
      </c>
      <c r="B9" s="15">
        <v>5787</v>
      </c>
      <c r="C9" s="15">
        <v>6179</v>
      </c>
      <c r="D9" s="15">
        <v>18995</v>
      </c>
      <c r="E9" s="15">
        <v>13820</v>
      </c>
      <c r="F9" s="15">
        <v>13116</v>
      </c>
      <c r="G9" s="15">
        <v>9553</v>
      </c>
      <c r="H9" s="15">
        <v>4243</v>
      </c>
      <c r="I9" s="15">
        <v>5247</v>
      </c>
      <c r="J9" s="15">
        <v>6904</v>
      </c>
      <c r="K9" s="15">
        <v>11929</v>
      </c>
      <c r="L9" s="13">
        <f>SUM(B9:K9)</f>
        <v>95773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40</v>
      </c>
      <c r="I10" s="15">
        <v>0</v>
      </c>
      <c r="J10" s="15">
        <v>0</v>
      </c>
      <c r="K10" s="15">
        <v>0</v>
      </c>
      <c r="L10" s="13">
        <f>SUM(B10:K10)</f>
        <v>41</v>
      </c>
      <c r="M10"/>
    </row>
    <row r="11" spans="1:13" ht="17.25" customHeight="1">
      <c r="A11" s="12" t="s">
        <v>21</v>
      </c>
      <c r="B11" s="15">
        <v>81434</v>
      </c>
      <c r="C11" s="15">
        <v>97499</v>
      </c>
      <c r="D11" s="15">
        <v>287271</v>
      </c>
      <c r="E11" s="15">
        <v>233001</v>
      </c>
      <c r="F11" s="15">
        <v>245764</v>
      </c>
      <c r="G11" s="15">
        <v>130483</v>
      </c>
      <c r="H11" s="15">
        <v>72466</v>
      </c>
      <c r="I11" s="15">
        <v>111614</v>
      </c>
      <c r="J11" s="15">
        <v>111218</v>
      </c>
      <c r="K11" s="15">
        <v>201238</v>
      </c>
      <c r="L11" s="13">
        <f>SUM(B11:K11)</f>
        <v>1571988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76</v>
      </c>
      <c r="B14" s="20">
        <v>-0.0828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1.287728106765158</v>
      </c>
      <c r="C16" s="22">
        <v>1.238469302189658</v>
      </c>
      <c r="D16" s="22">
        <v>1.10495876218588</v>
      </c>
      <c r="E16" s="22">
        <v>1.128459404120639</v>
      </c>
      <c r="F16" s="22">
        <v>1.263854293291856</v>
      </c>
      <c r="G16" s="22">
        <v>1.264357303060098</v>
      </c>
      <c r="H16" s="22">
        <v>1.147059799479339</v>
      </c>
      <c r="I16" s="22">
        <v>1.20829711614044</v>
      </c>
      <c r="J16" s="22">
        <v>1.351030073009962</v>
      </c>
      <c r="K16" s="22">
        <v>1.152889173138907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77</v>
      </c>
      <c r="B18" s="25">
        <f>SUM(B19:B26)</f>
        <v>814619.1900000002</v>
      </c>
      <c r="C18" s="25">
        <f aca="true" t="shared" si="2" ref="C18:K18">SUM(C19:C26)</f>
        <v>540405.5300000001</v>
      </c>
      <c r="D18" s="25">
        <f t="shared" si="2"/>
        <v>1708620.1600000001</v>
      </c>
      <c r="E18" s="25">
        <f t="shared" si="2"/>
        <v>1416806.9600000002</v>
      </c>
      <c r="F18" s="25">
        <f t="shared" si="2"/>
        <v>1492061.8800000001</v>
      </c>
      <c r="G18" s="25">
        <f t="shared" si="2"/>
        <v>885479.7100000001</v>
      </c>
      <c r="H18" s="25">
        <f t="shared" si="2"/>
        <v>486635.68999999994</v>
      </c>
      <c r="I18" s="25">
        <f t="shared" si="2"/>
        <v>635520.6600000001</v>
      </c>
      <c r="J18" s="25">
        <f t="shared" si="2"/>
        <v>777923.8700000001</v>
      </c>
      <c r="K18" s="25">
        <f t="shared" si="2"/>
        <v>977245.6299999999</v>
      </c>
      <c r="L18" s="25">
        <f>SUM(B18:K18)</f>
        <v>9735319.280000001</v>
      </c>
      <c r="M18"/>
    </row>
    <row r="19" spans="1:13" ht="17.25" customHeight="1">
      <c r="A19" s="26" t="s">
        <v>24</v>
      </c>
      <c r="B19" s="60">
        <f>ROUND((B13+B14)*B7,2)</f>
        <v>627911.18</v>
      </c>
      <c r="C19" s="60">
        <f aca="true" t="shared" si="3" ref="C19:K19">ROUND((C13+C14)*C7,2)</f>
        <v>425453.04</v>
      </c>
      <c r="D19" s="60">
        <f t="shared" si="3"/>
        <v>1495803.14</v>
      </c>
      <c r="E19" s="60">
        <f t="shared" si="3"/>
        <v>1221072.85</v>
      </c>
      <c r="F19" s="60">
        <f t="shared" si="3"/>
        <v>1131616.26</v>
      </c>
      <c r="G19" s="60">
        <f t="shared" si="3"/>
        <v>673069.03</v>
      </c>
      <c r="H19" s="60">
        <f t="shared" si="3"/>
        <v>406339.91</v>
      </c>
      <c r="I19" s="60">
        <f t="shared" si="3"/>
        <v>512973.05</v>
      </c>
      <c r="J19" s="60">
        <f t="shared" si="3"/>
        <v>558421.76</v>
      </c>
      <c r="K19" s="60">
        <f t="shared" si="3"/>
        <v>822931.2</v>
      </c>
      <c r="L19" s="33">
        <f>SUM(B19:K19)</f>
        <v>7875591.42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180667.7</v>
      </c>
      <c r="C20" s="33">
        <f t="shared" si="4"/>
        <v>101457.49</v>
      </c>
      <c r="D20" s="33">
        <f t="shared" si="4"/>
        <v>156997.65</v>
      </c>
      <c r="E20" s="33">
        <f t="shared" si="4"/>
        <v>156858.29</v>
      </c>
      <c r="F20" s="33">
        <f t="shared" si="4"/>
        <v>298581.81</v>
      </c>
      <c r="G20" s="33">
        <f t="shared" si="4"/>
        <v>177930.71</v>
      </c>
      <c r="H20" s="33">
        <f t="shared" si="4"/>
        <v>59756.27</v>
      </c>
      <c r="I20" s="33">
        <f t="shared" si="4"/>
        <v>106850.81</v>
      </c>
      <c r="J20" s="33">
        <f t="shared" si="4"/>
        <v>196022.83</v>
      </c>
      <c r="K20" s="33">
        <f t="shared" si="4"/>
        <v>125817.27</v>
      </c>
      <c r="L20" s="33">
        <f aca="true" t="shared" si="5" ref="L19:L26">SUM(B20:K20)</f>
        <v>1560940.83</v>
      </c>
      <c r="M20"/>
    </row>
    <row r="21" spans="1:13" ht="17.25" customHeight="1">
      <c r="A21" s="27" t="s">
        <v>26</v>
      </c>
      <c r="B21" s="33">
        <v>3243.97</v>
      </c>
      <c r="C21" s="33">
        <v>11017.58</v>
      </c>
      <c r="D21" s="33">
        <v>49945.77</v>
      </c>
      <c r="E21" s="33">
        <v>33486.94</v>
      </c>
      <c r="F21" s="33">
        <v>58071.05</v>
      </c>
      <c r="G21" s="33">
        <v>33297.89</v>
      </c>
      <c r="H21" s="33">
        <v>18147</v>
      </c>
      <c r="I21" s="33">
        <v>13092.81</v>
      </c>
      <c r="J21" s="33">
        <v>18957.78</v>
      </c>
      <c r="K21" s="33">
        <v>23659.61</v>
      </c>
      <c r="L21" s="33">
        <f t="shared" si="5"/>
        <v>262920.4</v>
      </c>
      <c r="M21"/>
    </row>
    <row r="22" spans="1:13" ht="17.25" customHeight="1">
      <c r="A22" s="27" t="s">
        <v>27</v>
      </c>
      <c r="B22" s="33">
        <v>1729.43</v>
      </c>
      <c r="C22" s="29">
        <v>1729.43</v>
      </c>
      <c r="D22" s="29">
        <v>3458.86</v>
      </c>
      <c r="E22" s="29">
        <v>3458.86</v>
      </c>
      <c r="F22" s="33">
        <v>1729.43</v>
      </c>
      <c r="G22" s="29">
        <v>0</v>
      </c>
      <c r="H22" s="33">
        <v>1729.43</v>
      </c>
      <c r="I22" s="29">
        <v>1729.43</v>
      </c>
      <c r="J22" s="29">
        <v>3458.86</v>
      </c>
      <c r="K22" s="29">
        <v>3458.86</v>
      </c>
      <c r="L22" s="33">
        <f t="shared" si="5"/>
        <v>22482.59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73</v>
      </c>
      <c r="B24" s="33">
        <v>612.22</v>
      </c>
      <c r="C24" s="33">
        <v>406.41</v>
      </c>
      <c r="D24" s="33">
        <v>1284.37</v>
      </c>
      <c r="E24" s="33">
        <v>1065.53</v>
      </c>
      <c r="F24" s="33">
        <v>1122.85</v>
      </c>
      <c r="G24" s="33">
        <v>666.93</v>
      </c>
      <c r="H24" s="33">
        <v>364.73</v>
      </c>
      <c r="I24" s="33">
        <v>476.75</v>
      </c>
      <c r="J24" s="33">
        <v>586.17</v>
      </c>
      <c r="K24" s="33">
        <v>734.67</v>
      </c>
      <c r="L24" s="33">
        <f t="shared" si="5"/>
        <v>7320.629999999999</v>
      </c>
      <c r="M24"/>
    </row>
    <row r="25" spans="1:13" ht="17.25" customHeight="1">
      <c r="A25" s="27" t="s">
        <v>74</v>
      </c>
      <c r="B25" s="33">
        <v>314.15</v>
      </c>
      <c r="C25" s="33">
        <v>237.55</v>
      </c>
      <c r="D25" s="33">
        <v>770.81</v>
      </c>
      <c r="E25" s="33">
        <v>589.5</v>
      </c>
      <c r="F25" s="33">
        <v>642.98</v>
      </c>
      <c r="G25" s="33">
        <v>358.79</v>
      </c>
      <c r="H25" s="33">
        <v>203.44</v>
      </c>
      <c r="I25" s="33">
        <v>271.27</v>
      </c>
      <c r="J25" s="33">
        <v>326.81</v>
      </c>
      <c r="K25" s="33">
        <v>440.82</v>
      </c>
      <c r="L25" s="33">
        <f t="shared" si="5"/>
        <v>4156.12</v>
      </c>
      <c r="M25"/>
    </row>
    <row r="26" spans="1:13" ht="17.25" customHeight="1">
      <c r="A26" s="27" t="s">
        <v>75</v>
      </c>
      <c r="B26" s="33">
        <v>140.54</v>
      </c>
      <c r="C26" s="33">
        <v>104.03</v>
      </c>
      <c r="D26" s="33">
        <v>359.56</v>
      </c>
      <c r="E26" s="33">
        <v>274.99</v>
      </c>
      <c r="F26" s="33">
        <v>297.5</v>
      </c>
      <c r="G26" s="33">
        <v>156.36</v>
      </c>
      <c r="H26" s="33">
        <v>94.91</v>
      </c>
      <c r="I26" s="33">
        <v>126.54</v>
      </c>
      <c r="J26" s="33">
        <v>149.66</v>
      </c>
      <c r="K26" s="33">
        <v>203.2</v>
      </c>
      <c r="L26" s="33">
        <f t="shared" si="5"/>
        <v>1907.2900000000002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-683556.9299999999</v>
      </c>
      <c r="C29" s="33">
        <f t="shared" si="6"/>
        <v>-32316.93</v>
      </c>
      <c r="D29" s="33">
        <f t="shared" si="6"/>
        <v>-90719.9</v>
      </c>
      <c r="E29" s="33">
        <f t="shared" si="6"/>
        <v>-72251.66999999991</v>
      </c>
      <c r="F29" s="33">
        <f t="shared" si="6"/>
        <v>-63954.130000000005</v>
      </c>
      <c r="G29" s="33">
        <f t="shared" si="6"/>
        <v>-45741.77</v>
      </c>
      <c r="H29" s="33">
        <f t="shared" si="6"/>
        <v>-30754.72</v>
      </c>
      <c r="I29" s="33">
        <f t="shared" si="6"/>
        <v>-34414.73</v>
      </c>
      <c r="J29" s="33">
        <f t="shared" si="6"/>
        <v>-33637.09</v>
      </c>
      <c r="K29" s="33">
        <f t="shared" si="6"/>
        <v>-57166.82</v>
      </c>
      <c r="L29" s="33">
        <f aca="true" t="shared" si="7" ref="L29:L36">SUM(B29:K29)</f>
        <v>-1144514.6900000002</v>
      </c>
      <c r="M29"/>
    </row>
    <row r="30" spans="1:13" ht="18.75" customHeight="1">
      <c r="A30" s="27" t="s">
        <v>30</v>
      </c>
      <c r="B30" s="33">
        <f>B31+B32+B33+B34</f>
        <v>-25462.8</v>
      </c>
      <c r="C30" s="33">
        <f aca="true" t="shared" si="8" ref="C30:K30">C31+C32+C33+C34</f>
        <v>-27187.6</v>
      </c>
      <c r="D30" s="33">
        <f t="shared" si="8"/>
        <v>-83578</v>
      </c>
      <c r="E30" s="33">
        <f t="shared" si="8"/>
        <v>-60808</v>
      </c>
      <c r="F30" s="33">
        <f t="shared" si="8"/>
        <v>-57710.4</v>
      </c>
      <c r="G30" s="33">
        <f t="shared" si="8"/>
        <v>-42033.2</v>
      </c>
      <c r="H30" s="33">
        <f t="shared" si="8"/>
        <v>-18669.2</v>
      </c>
      <c r="I30" s="33">
        <f t="shared" si="8"/>
        <v>-31763.68</v>
      </c>
      <c r="J30" s="33">
        <f t="shared" si="8"/>
        <v>-30377.6</v>
      </c>
      <c r="K30" s="33">
        <f t="shared" si="8"/>
        <v>-52487.6</v>
      </c>
      <c r="L30" s="33">
        <f t="shared" si="7"/>
        <v>-430078.07999999996</v>
      </c>
      <c r="M30"/>
    </row>
    <row r="31" spans="1:13" s="36" customFormat="1" ht="18.75" customHeight="1">
      <c r="A31" s="34" t="s">
        <v>54</v>
      </c>
      <c r="B31" s="33">
        <f>-ROUND((B9)*$E$3,2)</f>
        <v>-25462.8</v>
      </c>
      <c r="C31" s="33">
        <f aca="true" t="shared" si="9" ref="C31:K31">-ROUND((C9)*$E$3,2)</f>
        <v>-27187.6</v>
      </c>
      <c r="D31" s="33">
        <f t="shared" si="9"/>
        <v>-83578</v>
      </c>
      <c r="E31" s="33">
        <f t="shared" si="9"/>
        <v>-60808</v>
      </c>
      <c r="F31" s="33">
        <f t="shared" si="9"/>
        <v>-57710.4</v>
      </c>
      <c r="G31" s="33">
        <f t="shared" si="9"/>
        <v>-42033.2</v>
      </c>
      <c r="H31" s="33">
        <f t="shared" si="9"/>
        <v>-18669.2</v>
      </c>
      <c r="I31" s="33">
        <f t="shared" si="9"/>
        <v>-23086.8</v>
      </c>
      <c r="J31" s="33">
        <f t="shared" si="9"/>
        <v>-30377.6</v>
      </c>
      <c r="K31" s="33">
        <f t="shared" si="9"/>
        <v>-52487.6</v>
      </c>
      <c r="L31" s="33">
        <f t="shared" si="7"/>
        <v>-421401.19999999995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-8676.88</v>
      </c>
      <c r="J34" s="17">
        <v>0</v>
      </c>
      <c r="K34" s="17">
        <v>0</v>
      </c>
      <c r="L34" s="33">
        <f t="shared" si="7"/>
        <v>-8676.88</v>
      </c>
      <c r="M34"/>
    </row>
    <row r="35" spans="1:13" s="36" customFormat="1" ht="18.75" customHeight="1">
      <c r="A35" s="27" t="s">
        <v>34</v>
      </c>
      <c r="B35" s="38">
        <f>SUM(B36:B47)</f>
        <v>-105653.40000000001</v>
      </c>
      <c r="C35" s="38">
        <f aca="true" t="shared" si="10" ref="C35:K35">SUM(C36:C47)</f>
        <v>-5129.33</v>
      </c>
      <c r="D35" s="38">
        <f t="shared" si="10"/>
        <v>-7141.9</v>
      </c>
      <c r="E35" s="38">
        <f t="shared" si="10"/>
        <v>-11443.669999999907</v>
      </c>
      <c r="F35" s="38">
        <f t="shared" si="10"/>
        <v>-6243.73</v>
      </c>
      <c r="G35" s="38">
        <f t="shared" si="10"/>
        <v>-3708.57</v>
      </c>
      <c r="H35" s="38">
        <f t="shared" si="10"/>
        <v>-12085.52</v>
      </c>
      <c r="I35" s="38">
        <f t="shared" si="10"/>
        <v>-2651.05</v>
      </c>
      <c r="J35" s="38">
        <f t="shared" si="10"/>
        <v>-3259.49</v>
      </c>
      <c r="K35" s="38">
        <f t="shared" si="10"/>
        <v>-4679.219999999999</v>
      </c>
      <c r="L35" s="33">
        <f t="shared" si="7"/>
        <v>-161995.8799999999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-24196.11</v>
      </c>
      <c r="C37" s="17">
        <v>0</v>
      </c>
      <c r="D37" s="17">
        <v>0</v>
      </c>
      <c r="E37" s="33">
        <v>-5518.65</v>
      </c>
      <c r="F37" s="28">
        <v>0</v>
      </c>
      <c r="G37" s="28">
        <v>0</v>
      </c>
      <c r="H37" s="33">
        <v>-6311.93</v>
      </c>
      <c r="I37" s="17">
        <v>0</v>
      </c>
      <c r="J37" s="28">
        <v>0</v>
      </c>
      <c r="K37" s="17">
        <v>0</v>
      </c>
      <c r="L37" s="33">
        <f>SUM(B37:K37)</f>
        <v>-36026.69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-2869.42</v>
      </c>
      <c r="D39" s="17">
        <v>0</v>
      </c>
      <c r="E39" s="17">
        <v>0</v>
      </c>
      <c r="F39" s="17">
        <v>0</v>
      </c>
      <c r="G39" s="17">
        <v>0</v>
      </c>
      <c r="H39" s="17">
        <v>-3745.46</v>
      </c>
      <c r="I39" s="17">
        <v>0</v>
      </c>
      <c r="J39" s="17">
        <v>0</v>
      </c>
      <c r="K39" s="17">
        <v>-594</v>
      </c>
      <c r="L39" s="30">
        <f aca="true" t="shared" si="11" ref="L39:L48">SUM(B39:K39)</f>
        <v>-7208.88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69</v>
      </c>
      <c r="B44" s="17">
        <v>0</v>
      </c>
      <c r="C44" s="17">
        <v>0</v>
      </c>
      <c r="D44" s="17">
        <v>0</v>
      </c>
      <c r="E44" s="17">
        <v>1080000</v>
      </c>
      <c r="F44" s="17">
        <v>0</v>
      </c>
      <c r="G44" s="17">
        <v>0</v>
      </c>
      <c r="H44" s="17">
        <v>0</v>
      </c>
      <c r="I44" s="17">
        <v>535500</v>
      </c>
      <c r="J44" s="17">
        <v>0</v>
      </c>
      <c r="K44" s="17">
        <v>0</v>
      </c>
      <c r="L44" s="17">
        <f>SUM(B44:K44)</f>
        <v>1615500</v>
      </c>
    </row>
    <row r="45" spans="1:12" ht="18.75" customHeight="1">
      <c r="A45" s="37" t="s">
        <v>70</v>
      </c>
      <c r="B45" s="17">
        <v>0</v>
      </c>
      <c r="C45" s="17">
        <v>0</v>
      </c>
      <c r="D45" s="17">
        <v>0</v>
      </c>
      <c r="E45" s="17">
        <v>-1080000</v>
      </c>
      <c r="F45" s="17">
        <v>0</v>
      </c>
      <c r="G45" s="17">
        <v>0</v>
      </c>
      <c r="H45" s="17">
        <v>0</v>
      </c>
      <c r="I45" s="17">
        <v>-535500</v>
      </c>
      <c r="J45" s="17">
        <v>0</v>
      </c>
      <c r="K45" s="17">
        <v>0</v>
      </c>
      <c r="L45" s="17">
        <f>SUM(B45:K45)</f>
        <v>-1615500</v>
      </c>
    </row>
    <row r="46" spans="1:12" ht="18.75" customHeight="1">
      <c r="A46" s="37" t="s">
        <v>71</v>
      </c>
      <c r="B46" s="17">
        <v>-3404.35</v>
      </c>
      <c r="C46" s="17">
        <v>-2259.91</v>
      </c>
      <c r="D46" s="17">
        <v>-7141.9</v>
      </c>
      <c r="E46" s="17">
        <v>-5925.02</v>
      </c>
      <c r="F46" s="17">
        <v>-6243.73</v>
      </c>
      <c r="G46" s="17">
        <v>-3708.57</v>
      </c>
      <c r="H46" s="17">
        <v>-2028.13</v>
      </c>
      <c r="I46" s="17">
        <v>-2651.05</v>
      </c>
      <c r="J46" s="17">
        <v>-3259.49</v>
      </c>
      <c r="K46" s="17">
        <v>-4085.22</v>
      </c>
      <c r="L46" s="30">
        <f t="shared" si="11"/>
        <v>-40707.37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80</v>
      </c>
      <c r="B48" s="17">
        <v>-552440.73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-552440.73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43</v>
      </c>
      <c r="B50" s="41">
        <f>IF(B18+B29+B42+B51&lt;0,0,B18+B29+B51)</f>
        <v>131062.26000000024</v>
      </c>
      <c r="C50" s="41">
        <f>IF(C18+C29+C42+C51&lt;0,0,C18+C29+C51)</f>
        <v>508088.60000000015</v>
      </c>
      <c r="D50" s="41">
        <f>IF(D18+D29+D42+D51&lt;0,0,D18+D29+D51)</f>
        <v>1617900.2600000002</v>
      </c>
      <c r="E50" s="41">
        <f>IF(E18+E29+E42+E51&lt;0,0,E18+E29+E51)</f>
        <v>1344555.2900000003</v>
      </c>
      <c r="F50" s="41">
        <f>IF(F18+F29+F42+F51&lt;0,0,F18+F29+F51)</f>
        <v>1428107.75</v>
      </c>
      <c r="G50" s="41">
        <f>IF(G18+G29+G42+G51&lt;0,0,G18+G29+G51)</f>
        <v>839737.9400000001</v>
      </c>
      <c r="H50" s="41">
        <f>IF(H18+H29+H42+H51&lt;0,0,H18+H29+H51)</f>
        <v>455880.97</v>
      </c>
      <c r="I50" s="41">
        <f>IF(I18+I29+I42+I51&lt;0,0,I18+I29+I51)</f>
        <v>601105.9300000002</v>
      </c>
      <c r="J50" s="41">
        <f>IF(J18+J29+J42+J51&lt;0,0,J18+J29+J51)</f>
        <v>744286.7800000001</v>
      </c>
      <c r="K50" s="41">
        <f>IF(K18+K29+K42+K51&lt;0,0,K18+K29+K51)</f>
        <v>920078.8099999999</v>
      </c>
      <c r="L50" s="42">
        <f>SUM(B50:K50)</f>
        <v>8590804.590000002</v>
      </c>
      <c r="M50" s="53"/>
    </row>
    <row r="51" spans="1:12" ht="18.75" customHeight="1">
      <c r="A51" s="27" t="s">
        <v>44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45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46</v>
      </c>
      <c r="B56" s="41">
        <f>SUM(B57:B70)</f>
        <v>131062.25</v>
      </c>
      <c r="C56" s="41">
        <f aca="true" t="shared" si="12" ref="C56:J56">SUM(C57:C68)</f>
        <v>508088.6</v>
      </c>
      <c r="D56" s="41">
        <f t="shared" si="12"/>
        <v>1617900.26</v>
      </c>
      <c r="E56" s="41">
        <f t="shared" si="12"/>
        <v>1344555.29</v>
      </c>
      <c r="F56" s="41">
        <f t="shared" si="12"/>
        <v>1428107.75</v>
      </c>
      <c r="G56" s="41">
        <f t="shared" si="12"/>
        <v>839737.94</v>
      </c>
      <c r="H56" s="41">
        <f t="shared" si="12"/>
        <v>455880.96</v>
      </c>
      <c r="I56" s="41">
        <f>SUM(I57:I72)</f>
        <v>601105.93</v>
      </c>
      <c r="J56" s="41">
        <f t="shared" si="12"/>
        <v>744286.78</v>
      </c>
      <c r="K56" s="41">
        <f>SUM(K57:K70)</f>
        <v>920078.82</v>
      </c>
      <c r="L56" s="46">
        <f>SUM(B56:K56)</f>
        <v>8590804.58</v>
      </c>
      <c r="M56" s="40"/>
    </row>
    <row r="57" spans="1:13" ht="18.75" customHeight="1">
      <c r="A57" s="47" t="s">
        <v>47</v>
      </c>
      <c r="B57" s="48">
        <v>131062.25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131062.25</v>
      </c>
      <c r="M57" s="40"/>
    </row>
    <row r="58" spans="1:12" ht="18.75" customHeight="1">
      <c r="A58" s="47" t="s">
        <v>57</v>
      </c>
      <c r="B58" s="17">
        <v>0</v>
      </c>
      <c r="C58" s="48">
        <v>444018.63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444018.63</v>
      </c>
    </row>
    <row r="59" spans="1:12" ht="18.75" customHeight="1">
      <c r="A59" s="47" t="s">
        <v>58</v>
      </c>
      <c r="B59" s="17">
        <v>0</v>
      </c>
      <c r="C59" s="48">
        <v>64069.97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64069.97</v>
      </c>
    </row>
    <row r="60" spans="1:12" ht="18.75" customHeight="1">
      <c r="A60" s="47" t="s">
        <v>48</v>
      </c>
      <c r="B60" s="17">
        <v>0</v>
      </c>
      <c r="C60" s="17">
        <v>0</v>
      </c>
      <c r="D60" s="48">
        <v>1617900.26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1617900.26</v>
      </c>
    </row>
    <row r="61" spans="1:12" ht="18.75" customHeight="1">
      <c r="A61" s="47" t="s">
        <v>49</v>
      </c>
      <c r="B61" s="17">
        <v>0</v>
      </c>
      <c r="C61" s="17">
        <v>0</v>
      </c>
      <c r="D61" s="17">
        <v>0</v>
      </c>
      <c r="E61" s="48">
        <v>1344555.29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1344555.29</v>
      </c>
    </row>
    <row r="62" spans="1:12" ht="18.75" customHeight="1">
      <c r="A62" s="47" t="s">
        <v>50</v>
      </c>
      <c r="B62" s="17">
        <v>0</v>
      </c>
      <c r="C62" s="17">
        <v>0</v>
      </c>
      <c r="D62" s="17">
        <v>0</v>
      </c>
      <c r="E62" s="17">
        <v>0</v>
      </c>
      <c r="F62" s="48">
        <v>1428107.75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1428107.75</v>
      </c>
    </row>
    <row r="63" spans="1:12" ht="18.75" customHeight="1">
      <c r="A63" s="47" t="s">
        <v>51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839737.94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839737.94</v>
      </c>
    </row>
    <row r="64" spans="1:12" ht="18.75" customHeight="1">
      <c r="A64" s="47" t="s">
        <v>52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455880.96</v>
      </c>
      <c r="I64" s="17">
        <v>0</v>
      </c>
      <c r="J64" s="17">
        <v>0</v>
      </c>
      <c r="K64" s="17">
        <v>0</v>
      </c>
      <c r="L64" s="46">
        <f t="shared" si="13"/>
        <v>455880.96</v>
      </c>
    </row>
    <row r="65" spans="1:12" ht="18.75" customHeight="1">
      <c r="A65" s="47" t="s">
        <v>53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55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744286.78</v>
      </c>
      <c r="K66" s="17">
        <v>0</v>
      </c>
      <c r="L66" s="46">
        <f t="shared" si="13"/>
        <v>744286.78</v>
      </c>
    </row>
    <row r="67" spans="1:12" ht="18.75" customHeight="1">
      <c r="A67" s="47" t="s">
        <v>65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530793.47</v>
      </c>
      <c r="L67" s="46">
        <f t="shared" si="13"/>
        <v>530793.47</v>
      </c>
    </row>
    <row r="68" spans="1:12" ht="18.75" customHeight="1">
      <c r="A68" s="47" t="s">
        <v>66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389285.35</v>
      </c>
      <c r="L68" s="46">
        <f t="shared" si="13"/>
        <v>389285.35</v>
      </c>
    </row>
    <row r="69" spans="1:12" ht="18.75" customHeight="1">
      <c r="A69" s="47" t="s">
        <v>67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68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47" t="s">
        <v>78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49">
        <f>SUM(B71:K71)</f>
        <v>0</v>
      </c>
    </row>
    <row r="72" spans="1:12" ht="18" customHeight="1">
      <c r="A72" s="50" t="s">
        <v>79</v>
      </c>
      <c r="B72" s="52">
        <v>0</v>
      </c>
      <c r="C72" s="52">
        <v>0</v>
      </c>
      <c r="D72" s="52">
        <v>0</v>
      </c>
      <c r="E72" s="52">
        <v>0</v>
      </c>
      <c r="F72" s="52">
        <v>0</v>
      </c>
      <c r="G72" s="52">
        <v>0</v>
      </c>
      <c r="H72" s="52">
        <v>0</v>
      </c>
      <c r="I72" s="51">
        <v>601105.93</v>
      </c>
      <c r="J72" s="52">
        <v>0</v>
      </c>
      <c r="K72" s="52">
        <v>0</v>
      </c>
      <c r="L72" s="51">
        <f>SUM(B72:K72)</f>
        <v>601105.93</v>
      </c>
    </row>
    <row r="73" spans="1:12" ht="18" customHeight="1">
      <c r="A73" s="62" t="s">
        <v>81</v>
      </c>
      <c r="B73"/>
      <c r="C73"/>
      <c r="D73"/>
      <c r="E73"/>
      <c r="F73"/>
      <c r="G73"/>
      <c r="H73"/>
      <c r="I73"/>
      <c r="J73"/>
      <c r="K73"/>
      <c r="L73"/>
    </row>
    <row r="74" spans="1:11" ht="13.5">
      <c r="A74" s="61"/>
      <c r="I74"/>
      <c r="K74"/>
    </row>
    <row r="75" spans="10:11" ht="13.5">
      <c r="J75"/>
      <c r="K75"/>
    </row>
    <row r="76" ht="13.5">
      <c r="K76"/>
    </row>
    <row r="77" ht="13.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2019-11-05T18:28:16Z</cp:lastPrinted>
  <dcterms:created xsi:type="dcterms:W3CDTF">2019-10-31T14:24:08Z</dcterms:created>
  <dcterms:modified xsi:type="dcterms:W3CDTF">2022-10-20T18:50:29Z</dcterms:modified>
  <cp:category/>
  <cp:version/>
  <cp:contentType/>
  <cp:contentStatus/>
</cp:coreProperties>
</file>