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<sst xmlns="http://schemas.openxmlformats.org/spreadsheetml/2006/main" count="83" uniqueCount="82">
  <si>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</si>
  <si>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</si>
  <si>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</si>
  <si>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</si>
  <si>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</si>
  <si>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</si>
  <si>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</si>
  <si>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</si>
  <si>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</si>
  <si>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</si>
  <si>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</si>
  <si>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</si>
  <si>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</si>
  <si>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</si>
  <si>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</si>
  <si>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</si>
  <si>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</si>
  <si>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</si>
  <si>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</si>
  <si>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</si>
  <si>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</si>
  <si>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</si>
  <si>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</si>
  <si>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</si>
  <si>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</si>
  <si>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</si>
  <si>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</si>
  <si>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</si>
  <si>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</si>
  <si>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</si>
  <si>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</si>
  <si>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</si>
  <si>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</si>
  <si>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</si>
  <si>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</si>
  <si>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</si>
  <si>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</si>
  <si>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</si>
  <si>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</si>
  <si>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</si>
  <si>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</si>
  <si>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</si>
  <si>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</si>
  <si>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</si>
  <si>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</si>
  <si>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</si>
  <si>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</si>
  <si>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</si>
  <si>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</si>
  <si>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</si>
  <si>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</si>
  <si>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</si>
  <si>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</si>
  <si>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</si>
  <si>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</si>
  <si>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</si>
  <si>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</si>
  <si>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</si>
  <si>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</si>
  <si>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</si>
  <si>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</si>
  <si>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</si>
  <si>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</si>
  <si>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</si>
  <si>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</si>
  <si>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</si>
  <si>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</si>
  <si>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</si>
  <si>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</si>
  <si>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</si>
  <si>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</si>
  <si>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</si>
  <si>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10/10/22 - VENCIMENTO 18/10/22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</si>
  <si>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</si>
  <si>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</si>
  <si>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</si>
  <si>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</si>
  <si>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</si>
  <si>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</si>
  <si>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</si>
  <si>
    <t>5.3. Revisão de Remuneração pelo Transporte Coletivo ¹</t>
  </si>
  <si>
    <t>¹ Valores da oitava parcela da revisão do período de maio a dezembro/2021, referente ao reajuste de 2021, conforme previsto na cláusula segunda, item 2.2, subitem C, do termo de aditamento assinado em 30/09/2021. Aluguel da garagem Jabaquara de abril/22.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</si>
</sst>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170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87133</v>
      </c>
      <c r="C7" s="10">
        <f>C8+C11</f>
        <v>100472</v>
      </c>
      <c r="D7" s="10">
        <f aca="true" t="shared" si="0" ref="D7:K7">D8+D11</f>
        <v>299252</v>
      </c>
      <c r="E7" s="10">
        <f t="shared" si="0"/>
        <v>241869</v>
      </c>
      <c r="F7" s="10">
        <f t="shared" si="0"/>
        <v>254291</v>
      </c>
      <c r="G7" s="10">
        <f t="shared" si="0"/>
        <v>137051</v>
      </c>
      <c r="H7" s="10">
        <f t="shared" si="0"/>
        <v>75281</v>
      </c>
      <c r="I7" s="10">
        <f t="shared" si="0"/>
        <v>113173</v>
      </c>
      <c r="J7" s="10">
        <f t="shared" si="0"/>
        <v>117204</v>
      </c>
      <c r="K7" s="10">
        <f t="shared" si="0"/>
        <v>208189</v>
      </c>
      <c r="L7" s="10">
        <f>SUM(B7:K7)</f>
        <v>1633915</v>
      </c>
      <c r="M7" s="11"/>
    </row>
    <row r="8" spans="1:13" ht="17.25" customHeight="1">
      <c r="A8" s="12" t="s">
        <v>18</v>
      </c>
      <c r="B8" s="13">
        <f>B9+B10</f>
        <v>6044</v>
      </c>
      <c r="C8" s="13">
        <f aca="true" t="shared" si="1" ref="C8:K8">C9+C10</f>
        <v>5979</v>
      </c>
      <c r="D8" s="13">
        <f t="shared" si="1"/>
        <v>19309</v>
      </c>
      <c r="E8" s="13">
        <f t="shared" si="1"/>
        <v>13590</v>
      </c>
      <c r="F8" s="13">
        <f t="shared" si="1"/>
        <v>13103</v>
      </c>
      <c r="G8" s="13">
        <f t="shared" si="1"/>
        <v>9468</v>
      </c>
      <c r="H8" s="13">
        <f t="shared" si="1"/>
        <v>4401</v>
      </c>
      <c r="I8" s="13">
        <f t="shared" si="1"/>
        <v>5159</v>
      </c>
      <c r="J8" s="13">
        <f t="shared" si="1"/>
        <v>7057</v>
      </c>
      <c r="K8" s="13">
        <f t="shared" si="1"/>
        <v>11810</v>
      </c>
      <c r="L8" s="13">
        <f>SUM(B8:K8)</f>
        <v>95920</v>
      </c>
      <c r="M8"/>
    </row>
    <row r="9" spans="1:13" ht="17.25" customHeight="1">
      <c r="A9" s="14" t="s">
        <v>19</v>
      </c>
      <c r="B9" s="15">
        <v>6043</v>
      </c>
      <c r="C9" s="15">
        <v>5979</v>
      </c>
      <c r="D9" s="15">
        <v>19309</v>
      </c>
      <c r="E9" s="15">
        <v>13590</v>
      </c>
      <c r="F9" s="15">
        <v>13103</v>
      </c>
      <c r="G9" s="15">
        <v>9468</v>
      </c>
      <c r="H9" s="15">
        <v>4362</v>
      </c>
      <c r="I9" s="15">
        <v>5159</v>
      </c>
      <c r="J9" s="15">
        <v>7057</v>
      </c>
      <c r="K9" s="15">
        <v>11810</v>
      </c>
      <c r="L9" s="13">
        <f>SUM(B9:K9)</f>
        <v>95880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39</v>
      </c>
      <c r="I10" s="15">
        <v>0</v>
      </c>
      <c r="J10" s="15">
        <v>0</v>
      </c>
      <c r="K10" s="15">
        <v>0</v>
      </c>
      <c r="L10" s="13">
        <f>SUM(B10:K10)</f>
        <v>40</v>
      </c>
      <c r="M10"/>
    </row>
    <row r="11" spans="1:13" ht="17.25" customHeight="1">
      <c r="A11" s="12" t="s">
        <v>21</v>
      </c>
      <c r="B11" s="15">
        <v>81089</v>
      </c>
      <c r="C11" s="15">
        <v>94493</v>
      </c>
      <c r="D11" s="15">
        <v>279943</v>
      </c>
      <c r="E11" s="15">
        <v>228279</v>
      </c>
      <c r="F11" s="15">
        <v>241188</v>
      </c>
      <c r="G11" s="15">
        <v>127583</v>
      </c>
      <c r="H11" s="15">
        <v>70880</v>
      </c>
      <c r="I11" s="15">
        <v>108014</v>
      </c>
      <c r="J11" s="15">
        <v>110147</v>
      </c>
      <c r="K11" s="15">
        <v>196379</v>
      </c>
      <c r="L11" s="13">
        <f>SUM(B11:K11)</f>
        <v>1537995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1.278126336002932</v>
      </c>
      <c r="C16" s="22">
        <v>1.26196570220321</v>
      </c>
      <c r="D16" s="22">
        <v>1.119865813065808</v>
      </c>
      <c r="E16" s="22">
        <v>1.137365575658215</v>
      </c>
      <c r="F16" s="22">
        <v>1.275029979769091</v>
      </c>
      <c r="G16" s="22">
        <v>1.280688136365436</v>
      </c>
      <c r="H16" s="22">
        <v>1.15700350463007</v>
      </c>
      <c r="I16" s="22">
        <v>1.23964867308021</v>
      </c>
      <c r="J16" s="22">
        <v>1.353139587305931</v>
      </c>
      <c r="K16" s="22">
        <v>1.167153545795536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807874.7</v>
      </c>
      <c r="C18" s="25">
        <f aca="true" t="shared" si="2" ref="C18:K18">SUM(C19:C26)</f>
        <v>533733.1900000002</v>
      </c>
      <c r="D18" s="25">
        <f t="shared" si="2"/>
        <v>1693150.5700000003</v>
      </c>
      <c r="E18" s="25">
        <f t="shared" si="2"/>
        <v>1399154.55</v>
      </c>
      <c r="F18" s="25">
        <f t="shared" si="2"/>
        <v>1479171.58</v>
      </c>
      <c r="G18" s="25">
        <f t="shared" si="2"/>
        <v>878327.4800000002</v>
      </c>
      <c r="H18" s="25">
        <f t="shared" si="2"/>
        <v>482114.02</v>
      </c>
      <c r="I18" s="25">
        <f t="shared" si="2"/>
        <v>631407.14</v>
      </c>
      <c r="J18" s="25">
        <f t="shared" si="2"/>
        <v>773171.7700000001</v>
      </c>
      <c r="K18" s="25">
        <f t="shared" si="2"/>
        <v>966392.3599999999</v>
      </c>
      <c r="L18" s="25">
        <f>SUM(B18:K18)</f>
        <v>9644497.360000001</v>
      </c>
      <c r="M18"/>
    </row>
    <row r="19" spans="1:13" ht="17.25" customHeight="1">
      <c r="A19" s="26" t="s">
        <v>24</v>
      </c>
      <c r="B19" s="54">
        <f>ROUND((B13+B14)*B7,2)</f>
        <v>627270.47</v>
      </c>
      <c r="C19" s="54">
        <f aca="true" t="shared" si="3" ref="C19:K19">ROUND((C13+C14)*C7,2)</f>
        <v>412296.9</v>
      </c>
      <c r="D19" s="54">
        <f t="shared" si="3"/>
        <v>1461546.77</v>
      </c>
      <c r="E19" s="54">
        <f t="shared" si="3"/>
        <v>1196574.32</v>
      </c>
      <c r="F19" s="54">
        <f t="shared" si="3"/>
        <v>1111556.82</v>
      </c>
      <c r="G19" s="54">
        <f t="shared" si="3"/>
        <v>658721.93</v>
      </c>
      <c r="H19" s="54">
        <f t="shared" si="3"/>
        <v>398567.73</v>
      </c>
      <c r="I19" s="54">
        <f t="shared" si="3"/>
        <v>496784.2</v>
      </c>
      <c r="J19" s="54">
        <f t="shared" si="3"/>
        <v>554081.91</v>
      </c>
      <c r="K19" s="54">
        <f t="shared" si="3"/>
        <v>803713.63</v>
      </c>
      <c r="L19" s="33">
        <f>SUM(B19:K19)</f>
        <v>7721114.68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174460.44</v>
      </c>
      <c r="C20" s="33">
        <f t="shared" si="4"/>
        <v>108007.65</v>
      </c>
      <c r="D20" s="33">
        <f t="shared" si="4"/>
        <v>175189.49</v>
      </c>
      <c r="E20" s="33">
        <f t="shared" si="4"/>
        <v>164368.12</v>
      </c>
      <c r="F20" s="33">
        <f t="shared" si="4"/>
        <v>305711.45</v>
      </c>
      <c r="G20" s="33">
        <f t="shared" si="4"/>
        <v>184895.43</v>
      </c>
      <c r="H20" s="33">
        <f t="shared" si="4"/>
        <v>62576.53</v>
      </c>
      <c r="I20" s="33">
        <f t="shared" si="4"/>
        <v>119053.67</v>
      </c>
      <c r="J20" s="33">
        <f t="shared" si="4"/>
        <v>195668.26</v>
      </c>
      <c r="K20" s="33">
        <f t="shared" si="4"/>
        <v>134343.58</v>
      </c>
      <c r="L20" s="33">
        <f aca="true" t="shared" si="5" ref="L20:L26">SUM(B20:K20)</f>
        <v>1624274.6199999999</v>
      </c>
      <c r="M20"/>
    </row>
    <row r="21" spans="1:13" ht="17.25" customHeight="1">
      <c r="A21" s="27" t="s">
        <v>26</v>
      </c>
      <c r="B21" s="33">
        <v>3344.84</v>
      </c>
      <c r="C21" s="33">
        <v>10951.22</v>
      </c>
      <c r="D21" s="33">
        <v>50535.5</v>
      </c>
      <c r="E21" s="33">
        <v>32823.23</v>
      </c>
      <c r="F21" s="33">
        <v>58105.34</v>
      </c>
      <c r="G21" s="33">
        <v>33525.43</v>
      </c>
      <c r="H21" s="33">
        <v>18574.65</v>
      </c>
      <c r="I21" s="33">
        <v>12960.07</v>
      </c>
      <c r="J21" s="33">
        <v>18897.49</v>
      </c>
      <c r="K21" s="33">
        <v>23495</v>
      </c>
      <c r="L21" s="33">
        <f t="shared" si="5"/>
        <v>263212.77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614.83</v>
      </c>
      <c r="C24" s="33">
        <v>406.41</v>
      </c>
      <c r="D24" s="33">
        <v>1289.58</v>
      </c>
      <c r="E24" s="33">
        <v>1065.53</v>
      </c>
      <c r="F24" s="33">
        <v>1128.06</v>
      </c>
      <c r="G24" s="33">
        <v>669.54</v>
      </c>
      <c r="H24" s="33">
        <v>367.33</v>
      </c>
      <c r="I24" s="33">
        <v>481.96</v>
      </c>
      <c r="J24" s="33">
        <v>588.78</v>
      </c>
      <c r="K24" s="33">
        <v>737.27</v>
      </c>
      <c r="L24" s="33">
        <f t="shared" si="5"/>
        <v>7349.289999999999</v>
      </c>
      <c r="M24"/>
    </row>
    <row r="25" spans="1:13" ht="17.25" customHeight="1">
      <c r="A25" s="27" t="s">
        <v>76</v>
      </c>
      <c r="B25" s="33">
        <v>314.15</v>
      </c>
      <c r="C25" s="33">
        <v>237.55</v>
      </c>
      <c r="D25" s="33">
        <v>770.81</v>
      </c>
      <c r="E25" s="33">
        <v>589.5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4156.12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175990.87999999998</v>
      </c>
      <c r="C29" s="33">
        <f t="shared" si="6"/>
        <v>501662.78</v>
      </c>
      <c r="D29" s="33">
        <f t="shared" si="6"/>
        <v>1693868.8</v>
      </c>
      <c r="E29" s="33">
        <f t="shared" si="6"/>
        <v>2324527.8</v>
      </c>
      <c r="F29" s="33">
        <f t="shared" si="6"/>
        <v>1486588.56</v>
      </c>
      <c r="G29" s="33">
        <f t="shared" si="6"/>
        <v>799013.71</v>
      </c>
      <c r="H29" s="33">
        <f t="shared" si="6"/>
        <v>531207.6100000001</v>
      </c>
      <c r="I29" s="33">
        <f t="shared" si="6"/>
        <v>1069008.3</v>
      </c>
      <c r="J29" s="33">
        <f t="shared" si="6"/>
        <v>669042.28</v>
      </c>
      <c r="K29" s="33">
        <f t="shared" si="6"/>
        <v>878885.3400000001</v>
      </c>
      <c r="L29" s="33">
        <f aca="true" t="shared" si="7" ref="L29:L36">SUM(B29:K29)</f>
        <v>10129796.06</v>
      </c>
      <c r="M29"/>
    </row>
    <row r="30" spans="1:13" ht="18.75" customHeight="1">
      <c r="A30" s="27" t="s">
        <v>30</v>
      </c>
      <c r="B30" s="33">
        <f>B31+B32+B33+B34</f>
        <v>-26589.2</v>
      </c>
      <c r="C30" s="33">
        <f aca="true" t="shared" si="8" ref="C30:K30">C31+C32+C33+C34</f>
        <v>-26307.6</v>
      </c>
      <c r="D30" s="33">
        <f t="shared" si="8"/>
        <v>-84959.6</v>
      </c>
      <c r="E30" s="33">
        <f t="shared" si="8"/>
        <v>-59796</v>
      </c>
      <c r="F30" s="33">
        <f t="shared" si="8"/>
        <v>-57653.2</v>
      </c>
      <c r="G30" s="33">
        <f t="shared" si="8"/>
        <v>-41659.2</v>
      </c>
      <c r="H30" s="33">
        <f t="shared" si="8"/>
        <v>-19192.8</v>
      </c>
      <c r="I30" s="33">
        <f t="shared" si="8"/>
        <v>-41715.53999999999</v>
      </c>
      <c r="J30" s="33">
        <f t="shared" si="8"/>
        <v>-31050.8</v>
      </c>
      <c r="K30" s="33">
        <f t="shared" si="8"/>
        <v>-51964</v>
      </c>
      <c r="L30" s="33">
        <f t="shared" si="7"/>
        <v>-440887.94</v>
      </c>
      <c r="M30"/>
    </row>
    <row r="31" spans="1:13" s="36" customFormat="1" ht="18.75" customHeight="1">
      <c r="A31" s="34" t="s">
        <v>54</v>
      </c>
      <c r="B31" s="33">
        <f>-ROUND((B9)*$E$3,2)</f>
        <v>-26589.2</v>
      </c>
      <c r="C31" s="33">
        <f aca="true" t="shared" si="9" ref="C31:K31">-ROUND((C9)*$E$3,2)</f>
        <v>-26307.6</v>
      </c>
      <c r="D31" s="33">
        <f t="shared" si="9"/>
        <v>-84959.6</v>
      </c>
      <c r="E31" s="33">
        <f t="shared" si="9"/>
        <v>-59796</v>
      </c>
      <c r="F31" s="33">
        <f t="shared" si="9"/>
        <v>-57653.2</v>
      </c>
      <c r="G31" s="33">
        <f t="shared" si="9"/>
        <v>-41659.2</v>
      </c>
      <c r="H31" s="33">
        <f t="shared" si="9"/>
        <v>-19192.8</v>
      </c>
      <c r="I31" s="33">
        <f t="shared" si="9"/>
        <v>-22699.6</v>
      </c>
      <c r="J31" s="33">
        <f t="shared" si="9"/>
        <v>-31050.8</v>
      </c>
      <c r="K31" s="33">
        <f t="shared" si="9"/>
        <v>-51964</v>
      </c>
      <c r="L31" s="33">
        <f t="shared" si="7"/>
        <v>-421872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-19015.94</v>
      </c>
      <c r="J34" s="17">
        <v>0</v>
      </c>
      <c r="K34" s="17">
        <v>0</v>
      </c>
      <c r="L34" s="33">
        <f t="shared" si="7"/>
        <v>-19015.94</v>
      </c>
      <c r="M34"/>
    </row>
    <row r="35" spans="1:13" s="36" customFormat="1" ht="18.75" customHeight="1">
      <c r="A35" s="27" t="s">
        <v>34</v>
      </c>
      <c r="B35" s="38">
        <f>SUM(B36:B47)</f>
        <v>-105667.89</v>
      </c>
      <c r="C35" s="38">
        <f aca="true" t="shared" si="10" ref="C35:K35">SUM(C36:C47)</f>
        <v>-2259.91</v>
      </c>
      <c r="D35" s="38">
        <f t="shared" si="10"/>
        <v>-7170.87</v>
      </c>
      <c r="E35" s="38">
        <f t="shared" si="10"/>
        <v>942556.3300000001</v>
      </c>
      <c r="F35" s="38">
        <f t="shared" si="10"/>
        <v>-6272.7</v>
      </c>
      <c r="G35" s="38">
        <f t="shared" si="10"/>
        <v>-3723.06</v>
      </c>
      <c r="H35" s="38">
        <f t="shared" si="10"/>
        <v>-8354.54</v>
      </c>
      <c r="I35" s="38">
        <f t="shared" si="10"/>
        <v>483319.98</v>
      </c>
      <c r="J35" s="38">
        <f t="shared" si="10"/>
        <v>-3273.97</v>
      </c>
      <c r="K35" s="38">
        <f t="shared" si="10"/>
        <v>-4099.71</v>
      </c>
      <c r="L35" s="33">
        <f t="shared" si="7"/>
        <v>1285053.66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1021500</v>
      </c>
      <c r="J44" s="17">
        <v>0</v>
      </c>
      <c r="K44" s="17">
        <v>0</v>
      </c>
      <c r="L44" s="17">
        <f>SUM(B44:K44)</f>
        <v>3055500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71</v>
      </c>
      <c r="B46" s="17">
        <v>-3418.84</v>
      </c>
      <c r="C46" s="17">
        <v>-2259.91</v>
      </c>
      <c r="D46" s="17">
        <v>-7170.87</v>
      </c>
      <c r="E46" s="17">
        <v>-5925.02</v>
      </c>
      <c r="F46" s="17">
        <v>-6272.7</v>
      </c>
      <c r="G46" s="17">
        <v>-3723.06</v>
      </c>
      <c r="H46" s="17">
        <v>-2042.61</v>
      </c>
      <c r="I46" s="17">
        <v>-2680.02</v>
      </c>
      <c r="J46" s="17">
        <v>-3273.97</v>
      </c>
      <c r="K46" s="17">
        <v>-4099.71</v>
      </c>
      <c r="L46" s="30">
        <f t="shared" si="11"/>
        <v>-40866.71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80</v>
      </c>
      <c r="B48" s="17">
        <v>308247.97</v>
      </c>
      <c r="C48" s="17">
        <v>530230.29</v>
      </c>
      <c r="D48" s="17">
        <v>1785999.27</v>
      </c>
      <c r="E48" s="17">
        <v>1441767.47</v>
      </c>
      <c r="F48" s="17">
        <v>1550514.46</v>
      </c>
      <c r="G48" s="17">
        <v>844395.97</v>
      </c>
      <c r="H48" s="17">
        <v>558754.9500000001</v>
      </c>
      <c r="I48" s="17">
        <v>627403.86</v>
      </c>
      <c r="J48" s="17">
        <v>703367.05</v>
      </c>
      <c r="K48" s="17">
        <v>934949.05</v>
      </c>
      <c r="L48" s="30">
        <f t="shared" si="11"/>
        <v>9285630.34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 aca="true" t="shared" si="12" ref="B50:K50">IF(B18+B29+B42+B51&lt;0,0,B18+B29+B51)</f>
        <v>983865.58</v>
      </c>
      <c r="C50" s="41">
        <f t="shared" si="12"/>
        <v>1035395.9700000002</v>
      </c>
      <c r="D50" s="41">
        <f t="shared" si="12"/>
        <v>3387019.37</v>
      </c>
      <c r="E50" s="41">
        <f t="shared" si="12"/>
        <v>3723682.3499999996</v>
      </c>
      <c r="F50" s="41">
        <f t="shared" si="12"/>
        <v>2965760.14</v>
      </c>
      <c r="G50" s="41">
        <f t="shared" si="12"/>
        <v>1677341.1900000002</v>
      </c>
      <c r="H50" s="41">
        <f t="shared" si="12"/>
        <v>1013321.6300000001</v>
      </c>
      <c r="I50" s="41">
        <f t="shared" si="12"/>
        <v>1695967.95</v>
      </c>
      <c r="J50" s="41">
        <f t="shared" si="12"/>
        <v>1442214.0500000003</v>
      </c>
      <c r="K50" s="41">
        <f t="shared" si="12"/>
        <v>1845277.7</v>
      </c>
      <c r="L50" s="42">
        <f>SUM(B50:K50)</f>
        <v>19769845.93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-4447.49000000002</v>
      </c>
      <c r="J51" s="18">
        <v>0</v>
      </c>
      <c r="K51" s="18">
        <v>0</v>
      </c>
      <c r="L51" s="17">
        <f>SUM(C51:K51)</f>
        <v>-4447.49000000002</v>
      </c>
    </row>
    <row r="52" spans="1:13" ht="18.75" customHeight="1">
      <c r="A52" s="27" t="s">
        <v>45</v>
      </c>
      <c r="B52" s="33">
        <f aca="true" t="shared" si="13" ref="B52:K52">IF(B18+B29+B42+B51&gt;0,0,B18+B29+B51)</f>
        <v>0</v>
      </c>
      <c r="C52" s="33">
        <f t="shared" si="13"/>
        <v>0</v>
      </c>
      <c r="D52" s="33">
        <f t="shared" si="13"/>
        <v>0</v>
      </c>
      <c r="E52" s="33">
        <f t="shared" si="13"/>
        <v>0</v>
      </c>
      <c r="F52" s="33">
        <f t="shared" si="13"/>
        <v>0</v>
      </c>
      <c r="G52" s="33">
        <f t="shared" si="13"/>
        <v>0</v>
      </c>
      <c r="H52" s="33">
        <f t="shared" si="13"/>
        <v>0</v>
      </c>
      <c r="I52" s="33">
        <f t="shared" si="13"/>
        <v>0</v>
      </c>
      <c r="J52" s="33">
        <f t="shared" si="13"/>
        <v>0</v>
      </c>
      <c r="K52" s="33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983865.58</v>
      </c>
      <c r="C56" s="41">
        <f aca="true" t="shared" si="14" ref="C56:J56">SUM(C57:C68)</f>
        <v>1035395.9700000001</v>
      </c>
      <c r="D56" s="41">
        <f t="shared" si="14"/>
        <v>3387019.37</v>
      </c>
      <c r="E56" s="41">
        <f t="shared" si="14"/>
        <v>3723682.35</v>
      </c>
      <c r="F56" s="41">
        <f t="shared" si="14"/>
        <v>2965760.14</v>
      </c>
      <c r="G56" s="41">
        <f t="shared" si="14"/>
        <v>1677341.19</v>
      </c>
      <c r="H56" s="41">
        <f t="shared" si="14"/>
        <v>1013321.63</v>
      </c>
      <c r="I56" s="41">
        <f>SUM(I57:I72)</f>
        <v>1695967.95</v>
      </c>
      <c r="J56" s="41">
        <f t="shared" si="14"/>
        <v>1442214.05</v>
      </c>
      <c r="K56" s="41">
        <f>SUM(K57:K70)</f>
        <v>1845277.71</v>
      </c>
      <c r="L56" s="46">
        <f>SUM(B56:K56)</f>
        <v>19769845.94</v>
      </c>
      <c r="M56" s="40"/>
    </row>
    <row r="57" spans="1:13" ht="18.75" customHeight="1">
      <c r="A57" s="47" t="s">
        <v>47</v>
      </c>
      <c r="B57" s="48">
        <v>983865.58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5" ref="L57:L68">SUM(B57:K57)</f>
        <v>983865.58</v>
      </c>
      <c r="M57" s="40"/>
    </row>
    <row r="58" spans="1:12" ht="18.75" customHeight="1">
      <c r="A58" s="47" t="s">
        <v>57</v>
      </c>
      <c r="B58" s="17">
        <v>0</v>
      </c>
      <c r="C58" s="48">
        <v>906908.3500000001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906908.3500000001</v>
      </c>
    </row>
    <row r="59" spans="1:12" ht="18.75" customHeight="1">
      <c r="A59" s="47" t="s">
        <v>58</v>
      </c>
      <c r="B59" s="17">
        <v>0</v>
      </c>
      <c r="C59" s="48">
        <v>128487.62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128487.62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3387019.37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3387019.37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3723682.35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3723682.35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2965760.14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2965760.14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1677341.19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1677341.19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1013321.63</v>
      </c>
      <c r="I64" s="17">
        <v>0</v>
      </c>
      <c r="J64" s="17">
        <v>0</v>
      </c>
      <c r="K64" s="17">
        <v>0</v>
      </c>
      <c r="L64" s="46">
        <f t="shared" si="15"/>
        <v>1013321.63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5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1442214.05</v>
      </c>
      <c r="K66" s="17">
        <v>0</v>
      </c>
      <c r="L66" s="46">
        <f t="shared" si="15"/>
        <v>1442214.05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1045809.66</v>
      </c>
      <c r="L67" s="46">
        <f t="shared" si="15"/>
        <v>1045809.66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799468.05</v>
      </c>
      <c r="L68" s="46">
        <f t="shared" si="15"/>
        <v>799468.05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79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1695967.95</v>
      </c>
      <c r="J72" s="52">
        <v>0</v>
      </c>
      <c r="K72" s="52">
        <v>0</v>
      </c>
      <c r="L72" s="51">
        <f>SUM(B72:K72)</f>
        <v>1695967.95</v>
      </c>
    </row>
    <row r="73" spans="1:12" ht="18" customHeight="1">
      <c r="A73" s="62" t="s">
        <v>81</v>
      </c>
      <c r="B73"/>
      <c r="C73"/>
      <c r="D73"/>
      <c r="E73"/>
      <c r="F73"/>
      <c r="G73"/>
      <c r="H73"/>
      <c r="I73"/>
      <c r="J73"/>
      <c r="K73"/>
      <c r="L73"/>
    </row>
    <row r="74" spans="1:11" ht="13.5">
      <c r="A74" s="55"/>
      <c r="I74"/>
      <c r="K74"/>
    </row>
    <row r="75" spans="10:11" ht="13.5">
      <c r="J75"/>
      <c r="K75"/>
    </row>
    <row r="76" ht="13.5">
      <c r="K76"/>
    </row>
    <row r="77" ht="13.5">
      <c r="K77"/>
    </row>
    <row r="78" ht="13.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2022-10-20T12:25:02Z</dcterms:modified>
  <cp:category/>
  <cp:version/>
  <cp:contentType/>
  <cp:contentStatus/>
</cp:coreProperties>
</file>