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<sst xmlns="http://schemas.openxmlformats.org/spreadsheetml/2006/main" count="82" uniqueCount="81">
  <si>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</si>
  <si>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</si>
  <si>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</si>
  <si>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</si>
  <si>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</si>
  <si>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</si>
  <si>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</si>
  <si>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</si>
  <si>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</si>
  <si>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</si>
  <si>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</si>
  <si>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</si>
  <si>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</si>
  <si>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</si>
  <si>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</si>
  <si>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</si>
  <si>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</si>
  <si>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</si>
  <si>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</si>
  <si>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</si>
  <si>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</si>
  <si>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</si>
  <si>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</si>
  <si>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</si>
  <si>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</si>
  <si>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</si>
  <si>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</si>
  <si>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</si>
  <si>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</si>
  <si>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</si>
  <si>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</si>
  <si>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</si>
  <si>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</si>
  <si>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</si>
  <si>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</si>
  <si>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</si>
  <si>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</si>
  <si>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</si>
  <si>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</si>
  <si>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</si>
  <si>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</si>
  <si>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</si>
  <si>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</si>
  <si>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</si>
  <si>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</si>
  <si>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</si>
  <si>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</si>
  <si>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</si>
  <si>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</si>
  <si>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</si>
  <si>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</si>
  <si>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</si>
  <si>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</si>
  <si>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</si>
  <si>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</si>
  <si>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</si>
  <si>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</si>
  <si>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</si>
  <si>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</si>
  <si>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</si>
  <si>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</si>
  <si>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</si>
  <si>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</si>
  <si>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</si>
  <si>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</si>
  <si>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</si>
  <si>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</si>
  <si>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</si>
  <si>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</si>
  <si>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</si>
  <si>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</si>
  <si>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</si>
  <si>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</si>
  <si>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08/10/22 - VENCIMENTO 17/10/22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</si>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</sst>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51295</v>
      </c>
      <c r="C7" s="10">
        <f>C8+C11</f>
        <v>63382</v>
      </c>
      <c r="D7" s="10">
        <f aca="true" t="shared" si="0" ref="D7:K7">D8+D11</f>
        <v>198956</v>
      </c>
      <c r="E7" s="10">
        <f t="shared" si="0"/>
        <v>167704</v>
      </c>
      <c r="F7" s="10">
        <f t="shared" si="0"/>
        <v>172563</v>
      </c>
      <c r="G7" s="10">
        <f t="shared" si="0"/>
        <v>75825</v>
      </c>
      <c r="H7" s="10">
        <f t="shared" si="0"/>
        <v>39655</v>
      </c>
      <c r="I7" s="10">
        <f t="shared" si="0"/>
        <v>71455</v>
      </c>
      <c r="J7" s="10">
        <f t="shared" si="0"/>
        <v>48537</v>
      </c>
      <c r="K7" s="10">
        <f t="shared" si="0"/>
        <v>131262</v>
      </c>
      <c r="L7" s="10">
        <f>SUM(B7:K7)</f>
        <v>1020634</v>
      </c>
      <c r="M7" s="11"/>
    </row>
    <row r="8" spans="1:13" ht="17.25" customHeight="1">
      <c r="A8" s="12" t="s">
        <v>18</v>
      </c>
      <c r="B8" s="13">
        <f>B9+B10</f>
        <v>4706</v>
      </c>
      <c r="C8" s="13">
        <f aca="true" t="shared" si="1" ref="C8:K8">C9+C10</f>
        <v>4892</v>
      </c>
      <c r="D8" s="13">
        <f t="shared" si="1"/>
        <v>16326</v>
      </c>
      <c r="E8" s="13">
        <f t="shared" si="1"/>
        <v>12300</v>
      </c>
      <c r="F8" s="13">
        <f t="shared" si="1"/>
        <v>11622</v>
      </c>
      <c r="G8" s="13">
        <f t="shared" si="1"/>
        <v>6906</v>
      </c>
      <c r="H8" s="13">
        <f t="shared" si="1"/>
        <v>2773</v>
      </c>
      <c r="I8" s="13">
        <f t="shared" si="1"/>
        <v>3892</v>
      </c>
      <c r="J8" s="13">
        <f t="shared" si="1"/>
        <v>3447</v>
      </c>
      <c r="K8" s="13">
        <f t="shared" si="1"/>
        <v>9001</v>
      </c>
      <c r="L8" s="13">
        <f>SUM(B8:K8)</f>
        <v>75865</v>
      </c>
      <c r="M8"/>
    </row>
    <row r="9" spans="1:13" ht="17.25" customHeight="1">
      <c r="A9" s="14" t="s">
        <v>19</v>
      </c>
      <c r="B9" s="15">
        <v>4705</v>
      </c>
      <c r="C9" s="15">
        <v>4892</v>
      </c>
      <c r="D9" s="15">
        <v>16326</v>
      </c>
      <c r="E9" s="15">
        <v>12300</v>
      </c>
      <c r="F9" s="15">
        <v>11622</v>
      </c>
      <c r="G9" s="15">
        <v>6906</v>
      </c>
      <c r="H9" s="15">
        <v>2748</v>
      </c>
      <c r="I9" s="15">
        <v>3892</v>
      </c>
      <c r="J9" s="15">
        <v>3447</v>
      </c>
      <c r="K9" s="15">
        <v>9001</v>
      </c>
      <c r="L9" s="13">
        <f>SUM(B9:K9)</f>
        <v>75839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>SUM(B10:K10)</f>
        <v>26</v>
      </c>
      <c r="M10"/>
    </row>
    <row r="11" spans="1:13" ht="17.25" customHeight="1">
      <c r="A11" s="12" t="s">
        <v>21</v>
      </c>
      <c r="B11" s="15">
        <v>46589</v>
      </c>
      <c r="C11" s="15">
        <v>58490</v>
      </c>
      <c r="D11" s="15">
        <v>182630</v>
      </c>
      <c r="E11" s="15">
        <v>155404</v>
      </c>
      <c r="F11" s="15">
        <v>160941</v>
      </c>
      <c r="G11" s="15">
        <v>68919</v>
      </c>
      <c r="H11" s="15">
        <v>36882</v>
      </c>
      <c r="I11" s="15">
        <v>67563</v>
      </c>
      <c r="J11" s="15">
        <v>45090</v>
      </c>
      <c r="K11" s="15">
        <v>122261</v>
      </c>
      <c r="L11" s="13">
        <f>SUM(B11:K11)</f>
        <v>944769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1.270408433902028</v>
      </c>
      <c r="C16" s="22">
        <v>1.214070793673237</v>
      </c>
      <c r="D16" s="22">
        <v>1.07301044025771</v>
      </c>
      <c r="E16" s="22">
        <v>1.090835261682609</v>
      </c>
      <c r="F16" s="22">
        <v>1.242444192626841</v>
      </c>
      <c r="G16" s="22">
        <v>1.207381114323721</v>
      </c>
      <c r="H16" s="22">
        <v>1.113201913717095</v>
      </c>
      <c r="I16" s="22">
        <v>1.178733829797121</v>
      </c>
      <c r="J16" s="22">
        <v>1.304793418241296</v>
      </c>
      <c r="K16" s="22">
        <v>1.105636753867117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472938.56000000006</v>
      </c>
      <c r="C18" s="25">
        <f aca="true" t="shared" si="2" ref="C18:K18">SUM(C19:C26)</f>
        <v>325466.62</v>
      </c>
      <c r="D18" s="25">
        <f t="shared" si="2"/>
        <v>1085677.11</v>
      </c>
      <c r="E18" s="25">
        <f t="shared" si="2"/>
        <v>935701.96</v>
      </c>
      <c r="F18" s="25">
        <f t="shared" si="2"/>
        <v>975842.4700000001</v>
      </c>
      <c r="G18" s="25">
        <f t="shared" si="2"/>
        <v>459497.67000000004</v>
      </c>
      <c r="H18" s="25">
        <f t="shared" si="2"/>
        <v>246464.44</v>
      </c>
      <c r="I18" s="25">
        <f t="shared" si="2"/>
        <v>377475.2</v>
      </c>
      <c r="J18" s="25">
        <f t="shared" si="2"/>
        <v>313529.55</v>
      </c>
      <c r="K18" s="25">
        <f t="shared" si="2"/>
        <v>580328.1899999998</v>
      </c>
      <c r="L18" s="25">
        <f>SUM(B18:K18)</f>
        <v>5772921.7700000005</v>
      </c>
      <c r="M18"/>
    </row>
    <row r="19" spans="1:13" ht="17.25" customHeight="1">
      <c r="A19" s="26" t="s">
        <v>24</v>
      </c>
      <c r="B19" s="61">
        <f>ROUND((B13+B14)*B7,2)</f>
        <v>369272.71</v>
      </c>
      <c r="C19" s="61">
        <f aca="true" t="shared" si="3" ref="C19:K19">ROUND((C13+C14)*C7,2)</f>
        <v>260094.38</v>
      </c>
      <c r="D19" s="61">
        <f t="shared" si="3"/>
        <v>971701.1</v>
      </c>
      <c r="E19" s="61">
        <f t="shared" si="3"/>
        <v>829665.23</v>
      </c>
      <c r="F19" s="61">
        <f t="shared" si="3"/>
        <v>754307.39</v>
      </c>
      <c r="G19" s="61">
        <f t="shared" si="3"/>
        <v>364445.28</v>
      </c>
      <c r="H19" s="61">
        <f t="shared" si="3"/>
        <v>209949.43</v>
      </c>
      <c r="I19" s="61">
        <f t="shared" si="3"/>
        <v>313658.87</v>
      </c>
      <c r="J19" s="61">
        <f t="shared" si="3"/>
        <v>229458.67</v>
      </c>
      <c r="K19" s="61">
        <f t="shared" si="3"/>
        <v>506736.95</v>
      </c>
      <c r="L19" s="33">
        <f>SUM(B19:K19)</f>
        <v>4809290.010000001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99854.46</v>
      </c>
      <c r="C20" s="33">
        <f t="shared" si="4"/>
        <v>55678.61</v>
      </c>
      <c r="D20" s="33">
        <f t="shared" si="4"/>
        <v>70944.33</v>
      </c>
      <c r="E20" s="33">
        <f t="shared" si="4"/>
        <v>75362.86</v>
      </c>
      <c r="F20" s="33">
        <f t="shared" si="4"/>
        <v>182877.45</v>
      </c>
      <c r="G20" s="33">
        <f t="shared" si="4"/>
        <v>75579.07</v>
      </c>
      <c r="H20" s="33">
        <f t="shared" si="4"/>
        <v>23766.68</v>
      </c>
      <c r="I20" s="33">
        <f t="shared" si="4"/>
        <v>56061.45</v>
      </c>
      <c r="J20" s="33">
        <f t="shared" si="4"/>
        <v>69937.49</v>
      </c>
      <c r="K20" s="33">
        <f t="shared" si="4"/>
        <v>53530.05</v>
      </c>
      <c r="L20" s="33">
        <f aca="true" t="shared" si="5" ref="L19:L26">SUM(B20:K20)</f>
        <v>763592.4500000001</v>
      </c>
      <c r="M20"/>
    </row>
    <row r="21" spans="1:13" ht="17.25" customHeight="1">
      <c r="A21" s="27" t="s">
        <v>26</v>
      </c>
      <c r="B21" s="33">
        <v>1061.94</v>
      </c>
      <c r="C21" s="33">
        <v>7234.44</v>
      </c>
      <c r="D21" s="33">
        <v>37145.06</v>
      </c>
      <c r="E21" s="33">
        <v>25232.88</v>
      </c>
      <c r="F21" s="33">
        <v>34823.19</v>
      </c>
      <c r="G21" s="33">
        <v>18408.47</v>
      </c>
      <c r="H21" s="33">
        <v>10426.16</v>
      </c>
      <c r="I21" s="33">
        <v>5176.94</v>
      </c>
      <c r="J21" s="33">
        <v>9822.91</v>
      </c>
      <c r="K21" s="33">
        <v>15265.32</v>
      </c>
      <c r="L21" s="33">
        <f t="shared" si="5"/>
        <v>164597.31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565.33</v>
      </c>
      <c r="C24" s="33">
        <v>388.18</v>
      </c>
      <c r="D24" s="33">
        <v>1297.39</v>
      </c>
      <c r="E24" s="33">
        <v>1117.64</v>
      </c>
      <c r="F24" s="33">
        <v>1164.53</v>
      </c>
      <c r="G24" s="33">
        <v>549.7</v>
      </c>
      <c r="H24" s="33">
        <v>294.39</v>
      </c>
      <c r="I24" s="33">
        <v>450.7</v>
      </c>
      <c r="J24" s="33">
        <v>375.15</v>
      </c>
      <c r="K24" s="33">
        <v>692.99</v>
      </c>
      <c r="L24" s="33">
        <f t="shared" si="5"/>
        <v>6895.999999999999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-126094.64</v>
      </c>
      <c r="C29" s="33">
        <f t="shared" si="6"/>
        <v>-23683.309999999998</v>
      </c>
      <c r="D29" s="33">
        <f t="shared" si="6"/>
        <v>-79048.73</v>
      </c>
      <c r="E29" s="33">
        <f t="shared" si="6"/>
        <v>-659853.41</v>
      </c>
      <c r="F29" s="33">
        <f t="shared" si="6"/>
        <v>-57612.32000000001</v>
      </c>
      <c r="G29" s="33">
        <f t="shared" si="6"/>
        <v>-33443.07</v>
      </c>
      <c r="H29" s="33">
        <f t="shared" si="6"/>
        <v>-20040.120000000003</v>
      </c>
      <c r="I29" s="33">
        <f t="shared" si="6"/>
        <v>-334630.98</v>
      </c>
      <c r="J29" s="33">
        <f t="shared" si="6"/>
        <v>-17252.87</v>
      </c>
      <c r="K29" s="33">
        <f t="shared" si="6"/>
        <v>-43457.840000000004</v>
      </c>
      <c r="L29" s="33">
        <f aca="true" t="shared" si="7" ref="L29:L36">SUM(B29:K29)</f>
        <v>-1395117.2900000003</v>
      </c>
      <c r="M29"/>
    </row>
    <row r="30" spans="1:13" ht="18.75" customHeight="1">
      <c r="A30" s="27" t="s">
        <v>30</v>
      </c>
      <c r="B30" s="33">
        <f>B31+B32+B33+B34</f>
        <v>-20702</v>
      </c>
      <c r="C30" s="33">
        <f aca="true" t="shared" si="8" ref="C30:K30">C31+C32+C33+C34</f>
        <v>-21524.8</v>
      </c>
      <c r="D30" s="33">
        <f t="shared" si="8"/>
        <v>-71834.4</v>
      </c>
      <c r="E30" s="33">
        <f t="shared" si="8"/>
        <v>-54120</v>
      </c>
      <c r="F30" s="33">
        <f t="shared" si="8"/>
        <v>-51136.8</v>
      </c>
      <c r="G30" s="33">
        <f t="shared" si="8"/>
        <v>-30386.4</v>
      </c>
      <c r="H30" s="33">
        <f t="shared" si="8"/>
        <v>-12091.2</v>
      </c>
      <c r="I30" s="33">
        <f t="shared" si="8"/>
        <v>-17124.8</v>
      </c>
      <c r="J30" s="33">
        <f t="shared" si="8"/>
        <v>-15166.8</v>
      </c>
      <c r="K30" s="33">
        <f t="shared" si="8"/>
        <v>-39604.4</v>
      </c>
      <c r="L30" s="33">
        <f t="shared" si="7"/>
        <v>-333691.60000000003</v>
      </c>
      <c r="M30"/>
    </row>
    <row r="31" spans="1:13" s="36" customFormat="1" ht="18.75" customHeight="1">
      <c r="A31" s="34" t="s">
        <v>55</v>
      </c>
      <c r="B31" s="33">
        <f>-ROUND((B9)*$E$3,2)</f>
        <v>-20702</v>
      </c>
      <c r="C31" s="33">
        <f aca="true" t="shared" si="9" ref="C31:K31">-ROUND((C9)*$E$3,2)</f>
        <v>-21524.8</v>
      </c>
      <c r="D31" s="33">
        <f t="shared" si="9"/>
        <v>-71834.4</v>
      </c>
      <c r="E31" s="33">
        <f t="shared" si="9"/>
        <v>-54120</v>
      </c>
      <c r="F31" s="33">
        <f t="shared" si="9"/>
        <v>-51136.8</v>
      </c>
      <c r="G31" s="33">
        <f t="shared" si="9"/>
        <v>-30386.4</v>
      </c>
      <c r="H31" s="33">
        <f t="shared" si="9"/>
        <v>-12091.2</v>
      </c>
      <c r="I31" s="33">
        <f t="shared" si="9"/>
        <v>-17124.8</v>
      </c>
      <c r="J31" s="33">
        <f t="shared" si="9"/>
        <v>-15166.8</v>
      </c>
      <c r="K31" s="33">
        <f t="shared" si="9"/>
        <v>-39604.4</v>
      </c>
      <c r="L31" s="33">
        <f t="shared" si="7"/>
        <v>-333691.60000000003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-105392.64</v>
      </c>
      <c r="C35" s="38">
        <f aca="true" t="shared" si="10" ref="C35:K35">SUM(C36:C47)</f>
        <v>-2158.51</v>
      </c>
      <c r="D35" s="38">
        <f t="shared" si="10"/>
        <v>-7214.33</v>
      </c>
      <c r="E35" s="38">
        <f t="shared" si="10"/>
        <v>-605733.41</v>
      </c>
      <c r="F35" s="38">
        <f t="shared" si="10"/>
        <v>-6475.52</v>
      </c>
      <c r="G35" s="38">
        <f t="shared" si="10"/>
        <v>-3056.67</v>
      </c>
      <c r="H35" s="38">
        <f t="shared" si="10"/>
        <v>-7948.92</v>
      </c>
      <c r="I35" s="38">
        <f t="shared" si="10"/>
        <v>-317506.18</v>
      </c>
      <c r="J35" s="38">
        <f t="shared" si="10"/>
        <v>-2086.07</v>
      </c>
      <c r="K35" s="38">
        <f t="shared" si="10"/>
        <v>-3853.44</v>
      </c>
      <c r="L35" s="33">
        <f t="shared" si="7"/>
        <v>-1061425.6900000002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7" t="s">
        <v>72</v>
      </c>
      <c r="B46" s="17">
        <v>-3143.59</v>
      </c>
      <c r="C46" s="17">
        <v>-2158.51</v>
      </c>
      <c r="D46" s="17">
        <v>-7214.33</v>
      </c>
      <c r="E46" s="17">
        <v>-6214.76</v>
      </c>
      <c r="F46" s="17">
        <v>-6475.52</v>
      </c>
      <c r="G46" s="17">
        <v>-3056.67</v>
      </c>
      <c r="H46" s="17">
        <v>-1636.99</v>
      </c>
      <c r="I46" s="17">
        <v>-2506.18</v>
      </c>
      <c r="J46" s="17">
        <v>-2086.07</v>
      </c>
      <c r="K46" s="17">
        <v>-3853.44</v>
      </c>
      <c r="L46" s="30">
        <f t="shared" si="11"/>
        <v>-38346.06000000001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346843.92000000004</v>
      </c>
      <c r="C50" s="41">
        <f>IF(C18+C29+C42+C51&lt;0,0,C18+C29+C51)</f>
        <v>301783.31</v>
      </c>
      <c r="D50" s="41">
        <f>IF(D18+D29+D42+D51&lt;0,0,D18+D29+D51)</f>
        <v>1006628.3800000001</v>
      </c>
      <c r="E50" s="41">
        <f>IF(E18+E29+E42+E51&lt;0,0,E18+E29+E51)</f>
        <v>275848.54999999993</v>
      </c>
      <c r="F50" s="41">
        <f>IF(F18+F29+F42+F51&lt;0,0,F18+F29+F51)</f>
        <v>918230.1500000001</v>
      </c>
      <c r="G50" s="41">
        <f>IF(G18+G29+G42+G51&lt;0,0,G18+G29+G51)</f>
        <v>426054.60000000003</v>
      </c>
      <c r="H50" s="41">
        <f>IF(H18+H29+H42+H51&lt;0,0,H18+H29+H51)</f>
        <v>226424.32</v>
      </c>
      <c r="I50" s="41">
        <f>IF(I18+I29+I42+I51&lt;0,0,I18+I29+I51)</f>
        <v>42844.22000000003</v>
      </c>
      <c r="J50" s="41">
        <f>IF(J18+J29+J42+J51&lt;0,0,J18+J29+J51)</f>
        <v>296276.68</v>
      </c>
      <c r="K50" s="41">
        <f>IF(K18+K29+K42+K51&lt;0,0,K18+K29+K51)</f>
        <v>536870.3499999999</v>
      </c>
      <c r="L50" s="42">
        <f>SUM(B50:K50)</f>
        <v>4377804.48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346843.91</v>
      </c>
      <c r="C56" s="41">
        <f aca="true" t="shared" si="12" ref="C56:J56">SUM(C57:C68)</f>
        <v>301783.3</v>
      </c>
      <c r="D56" s="41">
        <f t="shared" si="12"/>
        <v>1006628.38</v>
      </c>
      <c r="E56" s="41">
        <f t="shared" si="12"/>
        <v>275848.54</v>
      </c>
      <c r="F56" s="41">
        <f t="shared" si="12"/>
        <v>918230.14</v>
      </c>
      <c r="G56" s="41">
        <f t="shared" si="12"/>
        <v>426054.6</v>
      </c>
      <c r="H56" s="41">
        <f t="shared" si="12"/>
        <v>226424.32</v>
      </c>
      <c r="I56" s="41">
        <f>SUM(I57:I72)</f>
        <v>42844.22</v>
      </c>
      <c r="J56" s="41">
        <f t="shared" si="12"/>
        <v>296276.68</v>
      </c>
      <c r="K56" s="41">
        <f>SUM(K57:K70)</f>
        <v>536870.34</v>
      </c>
      <c r="L56" s="46">
        <f>SUM(B56:K56)</f>
        <v>4377804.430000001</v>
      </c>
      <c r="M56" s="40"/>
    </row>
    <row r="57" spans="1:13" ht="18.75" customHeight="1">
      <c r="A57" s="47" t="s">
        <v>48</v>
      </c>
      <c r="B57" s="48">
        <v>346843.91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346843.91</v>
      </c>
      <c r="M57" s="40"/>
    </row>
    <row r="58" spans="1:12" ht="18.75" customHeight="1">
      <c r="A58" s="47" t="s">
        <v>58</v>
      </c>
      <c r="B58" s="17">
        <v>0</v>
      </c>
      <c r="C58" s="48">
        <v>263879.32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263879.32</v>
      </c>
    </row>
    <row r="59" spans="1:12" ht="18.75" customHeight="1">
      <c r="A59" s="47" t="s">
        <v>59</v>
      </c>
      <c r="B59" s="17">
        <v>0</v>
      </c>
      <c r="C59" s="48">
        <v>37903.98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37903.98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1006628.38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1006628.38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275848.54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275848.54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918230.14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918230.14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426054.6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426054.6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226424.32</v>
      </c>
      <c r="I64" s="17">
        <v>0</v>
      </c>
      <c r="J64" s="17">
        <v>0</v>
      </c>
      <c r="K64" s="17">
        <v>0</v>
      </c>
      <c r="L64" s="46">
        <f t="shared" si="13"/>
        <v>226424.32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296276.68</v>
      </c>
      <c r="K66" s="17">
        <v>0</v>
      </c>
      <c r="L66" s="46">
        <f t="shared" si="13"/>
        <v>296276.68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280138.94</v>
      </c>
      <c r="L67" s="46">
        <f t="shared" si="13"/>
        <v>280138.94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256731.4</v>
      </c>
      <c r="L68" s="46">
        <f t="shared" si="13"/>
        <v>256731.4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42844.22</v>
      </c>
      <c r="J72" s="52">
        <v>0</v>
      </c>
      <c r="K72" s="52">
        <v>0</v>
      </c>
      <c r="L72" s="51">
        <f>SUM(B72:K72)</f>
        <v>42844.22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2022-10-17T12:52:51Z</dcterms:modified>
  <cp:category/>
  <cp:version/>
  <cp:contentType/>
  <cp:contentStatus/>
</cp:coreProperties>
</file>