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" yWindow="706" windowWidth="20725" windowHeight="9205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<sst xmlns="http://schemas.openxmlformats.org/spreadsheetml/2006/main" count="82" uniqueCount="81">
  <si>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</si>
  <si>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</si>
  <si>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</si>
  <si>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</si>
  <si>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</si>
  <si>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</si>
  <si>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</si>
  <si>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</si>
  <si>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</si>
  <si>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</si>
  <si>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</si>
  <si>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</si>
  <si>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</si>
  <si>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</si>
  <si>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</si>
  <si>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</si>
  <si>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</si>
  <si>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</si>
  <si>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</si>
  <si>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</si>
  <si>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</si>
  <si>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</si>
  <si>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</si>
  <si>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</si>
  <si>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</si>
  <si>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</si>
  <si>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</si>
  <si>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</si>
  <si>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</si>
  <si>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</si>
  <si>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</si>
  <si>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</si>
  <si>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</si>
  <si>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</si>
  <si>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</si>
  <si>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</si>
  <si>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</si>
  <si>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</si>
  <si>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</si>
  <si>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</si>
  <si>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</si>
  <si>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</si>
  <si>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</si>
  <si>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</si>
  <si>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</si>
  <si>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</si>
  <si>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</si>
  <si>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</si>
  <si>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</si>
  <si>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</si>
  <si>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</si>
  <si>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</si>
  <si>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</si>
  <si>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</si>
  <si>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</si>
  <si>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</si>
  <si>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</si>
  <si>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</si>
  <si>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</si>
  <si>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</si>
  <si>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</si>
  <si>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</si>
  <si>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</si>
  <si>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</si>
  <si>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</si>
  <si>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</si>
  <si>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</si>
  <si>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</si>
  <si>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</si>
  <si>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</si>
  <si>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</si>
  <si>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</si>
  <si>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</si>
  <si>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05/10/22 - VENCIMENTO 13/10/22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</si>
  <si>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</si>
  <si>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</si>
  <si>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</si>
  <si>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</si>
  <si>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</si>
  <si>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</si>
  <si>
    <t>7.16. Nova Paineira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</si>
</sst>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93991</v>
      </c>
      <c r="C7" s="10">
        <f>C8+C11</f>
        <v>110166</v>
      </c>
      <c r="D7" s="10">
        <f aca="true" t="shared" si="0" ref="D7:K7">D8+D11</f>
        <v>319235</v>
      </c>
      <c r="E7" s="10">
        <f t="shared" si="0"/>
        <v>265417</v>
      </c>
      <c r="F7" s="10">
        <f t="shared" si="0"/>
        <v>272657</v>
      </c>
      <c r="G7" s="10">
        <f t="shared" si="0"/>
        <v>150546</v>
      </c>
      <c r="H7" s="10">
        <f t="shared" si="0"/>
        <v>81870</v>
      </c>
      <c r="I7" s="10">
        <f t="shared" si="0"/>
        <v>119966</v>
      </c>
      <c r="J7" s="10">
        <f t="shared" si="0"/>
        <v>128744</v>
      </c>
      <c r="K7" s="10">
        <f t="shared" si="0"/>
        <v>219332</v>
      </c>
      <c r="L7" s="10">
        <f>SUM(B7:K7)</f>
        <v>1761924</v>
      </c>
      <c r="M7" s="11"/>
    </row>
    <row r="8" spans="1:13" ht="17.25" customHeight="1">
      <c r="A8" s="12" t="s">
        <v>18</v>
      </c>
      <c r="B8" s="13">
        <f>B9+B10</f>
        <v>5934</v>
      </c>
      <c r="C8" s="13">
        <f aca="true" t="shared" si="1" ref="C8:K8">C9+C10</f>
        <v>5908</v>
      </c>
      <c r="D8" s="13">
        <f t="shared" si="1"/>
        <v>18253</v>
      </c>
      <c r="E8" s="13">
        <f t="shared" si="1"/>
        <v>13172</v>
      </c>
      <c r="F8" s="13">
        <f t="shared" si="1"/>
        <v>12212</v>
      </c>
      <c r="G8" s="13">
        <f t="shared" si="1"/>
        <v>9500</v>
      </c>
      <c r="H8" s="13">
        <f t="shared" si="1"/>
        <v>4515</v>
      </c>
      <c r="I8" s="13">
        <f t="shared" si="1"/>
        <v>5178</v>
      </c>
      <c r="J8" s="13">
        <f t="shared" si="1"/>
        <v>7586</v>
      </c>
      <c r="K8" s="13">
        <f t="shared" si="1"/>
        <v>11637</v>
      </c>
      <c r="L8" s="13">
        <f>SUM(B8:K8)</f>
        <v>93895</v>
      </c>
      <c r="M8"/>
    </row>
    <row r="9" spans="1:13" ht="17.25" customHeight="1">
      <c r="A9" s="14" t="s">
        <v>19</v>
      </c>
      <c r="B9" s="15">
        <v>5933</v>
      </c>
      <c r="C9" s="15">
        <v>5908</v>
      </c>
      <c r="D9" s="15">
        <v>18253</v>
      </c>
      <c r="E9" s="15">
        <v>13172</v>
      </c>
      <c r="F9" s="15">
        <v>12212</v>
      </c>
      <c r="G9" s="15">
        <v>9500</v>
      </c>
      <c r="H9" s="15">
        <v>4475</v>
      </c>
      <c r="I9" s="15">
        <v>5178</v>
      </c>
      <c r="J9" s="15">
        <v>7586</v>
      </c>
      <c r="K9" s="15">
        <v>11637</v>
      </c>
      <c r="L9" s="13">
        <f>SUM(B9:K9)</f>
        <v>93854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40</v>
      </c>
      <c r="I10" s="15">
        <v>0</v>
      </c>
      <c r="J10" s="15">
        <v>0</v>
      </c>
      <c r="K10" s="15">
        <v>0</v>
      </c>
      <c r="L10" s="13">
        <f>SUM(B10:K10)</f>
        <v>41</v>
      </c>
      <c r="M10"/>
    </row>
    <row r="11" spans="1:13" ht="17.25" customHeight="1">
      <c r="A11" s="12" t="s">
        <v>21</v>
      </c>
      <c r="B11" s="15">
        <v>88057</v>
      </c>
      <c r="C11" s="15">
        <v>104258</v>
      </c>
      <c r="D11" s="15">
        <v>300982</v>
      </c>
      <c r="E11" s="15">
        <v>252245</v>
      </c>
      <c r="F11" s="15">
        <v>260445</v>
      </c>
      <c r="G11" s="15">
        <v>141046</v>
      </c>
      <c r="H11" s="15">
        <v>77355</v>
      </c>
      <c r="I11" s="15">
        <v>114788</v>
      </c>
      <c r="J11" s="15">
        <v>121158</v>
      </c>
      <c r="K11" s="15">
        <v>207695</v>
      </c>
      <c r="L11" s="13">
        <f>SUM(B11:K11)</f>
        <v>1668029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74</v>
      </c>
      <c r="B14" s="20">
        <v>-0.0828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1.205425071347482</v>
      </c>
      <c r="C16" s="22">
        <v>1.172670710480758</v>
      </c>
      <c r="D16" s="22">
        <v>1.061618863887002</v>
      </c>
      <c r="E16" s="22">
        <v>1.067022876100955</v>
      </c>
      <c r="F16" s="22">
        <v>1.216759726534667</v>
      </c>
      <c r="G16" s="22">
        <v>1.196693261428742</v>
      </c>
      <c r="H16" s="22">
        <v>1.085267782429224</v>
      </c>
      <c r="I16" s="22">
        <v>1.181463250700515</v>
      </c>
      <c r="J16" s="22">
        <v>1.249233066572334</v>
      </c>
      <c r="K16" s="22">
        <v>1.121611811493088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821781.4600000001</v>
      </c>
      <c r="C18" s="25">
        <f aca="true" t="shared" si="2" ref="C18:K18">SUM(C19:C26)</f>
        <v>543696.4600000002</v>
      </c>
      <c r="D18" s="25">
        <f t="shared" si="2"/>
        <v>1710965.73</v>
      </c>
      <c r="E18" s="25">
        <f t="shared" si="2"/>
        <v>1440425.0100000002</v>
      </c>
      <c r="F18" s="25">
        <f t="shared" si="2"/>
        <v>1512309.24</v>
      </c>
      <c r="G18" s="25">
        <f t="shared" si="2"/>
        <v>900615.8900000001</v>
      </c>
      <c r="H18" s="25">
        <f t="shared" si="2"/>
        <v>491253.19999999995</v>
      </c>
      <c r="I18" s="25">
        <f t="shared" si="2"/>
        <v>637723.2600000001</v>
      </c>
      <c r="J18" s="25">
        <f t="shared" si="2"/>
        <v>783812.55</v>
      </c>
      <c r="K18" s="25">
        <f t="shared" si="2"/>
        <v>978129.2799999998</v>
      </c>
      <c r="L18" s="25">
        <f>SUM(B18:K18)</f>
        <v>9820712.08</v>
      </c>
      <c r="M18"/>
    </row>
    <row r="19" spans="1:13" ht="17.25" customHeight="1">
      <c r="A19" s="26" t="s">
        <v>24</v>
      </c>
      <c r="B19" s="61">
        <f>ROUND((B13+B14)*B7,2)</f>
        <v>676641.21</v>
      </c>
      <c r="C19" s="61">
        <f aca="true" t="shared" si="3" ref="C19:K19">ROUND((C13+C14)*C7,2)</f>
        <v>452077.2</v>
      </c>
      <c r="D19" s="61">
        <f t="shared" si="3"/>
        <v>1559143.74</v>
      </c>
      <c r="E19" s="61">
        <f t="shared" si="3"/>
        <v>1313070.98</v>
      </c>
      <c r="F19" s="61">
        <f t="shared" si="3"/>
        <v>1191838.28</v>
      </c>
      <c r="G19" s="61">
        <f t="shared" si="3"/>
        <v>723584.29</v>
      </c>
      <c r="H19" s="61">
        <f t="shared" si="3"/>
        <v>433452.53</v>
      </c>
      <c r="I19" s="61">
        <f t="shared" si="3"/>
        <v>526602.75</v>
      </c>
      <c r="J19" s="61">
        <f t="shared" si="3"/>
        <v>608637.26</v>
      </c>
      <c r="K19" s="61">
        <f t="shared" si="3"/>
        <v>846731.19</v>
      </c>
      <c r="L19" s="33">
        <f>SUM(B19:K19)</f>
        <v>8331779.43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138999.07</v>
      </c>
      <c r="C20" s="33">
        <f t="shared" si="4"/>
        <v>78060.49</v>
      </c>
      <c r="D20" s="33">
        <f t="shared" si="4"/>
        <v>96072.67</v>
      </c>
      <c r="E20" s="33">
        <f t="shared" si="4"/>
        <v>88005.79</v>
      </c>
      <c r="F20" s="33">
        <f t="shared" si="4"/>
        <v>258342.54</v>
      </c>
      <c r="G20" s="33">
        <f t="shared" si="4"/>
        <v>142324.15</v>
      </c>
      <c r="H20" s="33">
        <f t="shared" si="4"/>
        <v>36959.54</v>
      </c>
      <c r="I20" s="33">
        <f t="shared" si="4"/>
        <v>95559.05</v>
      </c>
      <c r="J20" s="33">
        <f t="shared" si="4"/>
        <v>151692.53</v>
      </c>
      <c r="K20" s="33">
        <f t="shared" si="4"/>
        <v>102972.51</v>
      </c>
      <c r="L20" s="33">
        <f aca="true" t="shared" si="5" ref="L19:L26">SUM(B20:K20)</f>
        <v>1188988.34</v>
      </c>
      <c r="M20"/>
    </row>
    <row r="21" spans="1:13" ht="17.25" customHeight="1">
      <c r="A21" s="27" t="s">
        <v>26</v>
      </c>
      <c r="B21" s="33">
        <v>3344.84</v>
      </c>
      <c r="C21" s="33">
        <v>11083.95</v>
      </c>
      <c r="D21" s="33">
        <v>49886.14</v>
      </c>
      <c r="E21" s="33">
        <v>33951.54</v>
      </c>
      <c r="F21" s="33">
        <v>58333.06</v>
      </c>
      <c r="G21" s="33">
        <v>33520.16</v>
      </c>
      <c r="H21" s="33">
        <v>18448.62</v>
      </c>
      <c r="I21" s="33">
        <v>12960.07</v>
      </c>
      <c r="J21" s="33">
        <v>18963.86</v>
      </c>
      <c r="K21" s="33">
        <v>23593.24</v>
      </c>
      <c r="L21" s="33">
        <f t="shared" si="5"/>
        <v>264085.48</v>
      </c>
      <c r="M21"/>
    </row>
    <row r="22" spans="1:13" ht="17.25" customHeight="1">
      <c r="A22" s="27" t="s">
        <v>27</v>
      </c>
      <c r="B22" s="33">
        <v>1729.43</v>
      </c>
      <c r="C22" s="29">
        <v>1729.43</v>
      </c>
      <c r="D22" s="29">
        <v>3458.86</v>
      </c>
      <c r="E22" s="29">
        <v>3458.86</v>
      </c>
      <c r="F22" s="33">
        <v>1729.43</v>
      </c>
      <c r="G22" s="29">
        <v>0</v>
      </c>
      <c r="H22" s="33">
        <v>1729.43</v>
      </c>
      <c r="I22" s="29">
        <v>1729.43</v>
      </c>
      <c r="J22" s="29">
        <v>3458.86</v>
      </c>
      <c r="K22" s="29">
        <v>3458.86</v>
      </c>
      <c r="L22" s="33">
        <f t="shared" si="5"/>
        <v>22482.59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612.22</v>
      </c>
      <c r="C24" s="33">
        <v>403.81</v>
      </c>
      <c r="D24" s="33">
        <v>1273.95</v>
      </c>
      <c r="E24" s="33">
        <v>1073.35</v>
      </c>
      <c r="F24" s="33">
        <v>1125.45</v>
      </c>
      <c r="G24" s="33">
        <v>672.14</v>
      </c>
      <c r="H24" s="33">
        <v>364.73</v>
      </c>
      <c r="I24" s="33">
        <v>474.15</v>
      </c>
      <c r="J24" s="33">
        <v>583.57</v>
      </c>
      <c r="K24" s="33">
        <v>729.46</v>
      </c>
      <c r="L24" s="33">
        <f t="shared" si="5"/>
        <v>7312.829999999999</v>
      </c>
      <c r="M24"/>
    </row>
    <row r="25" spans="1:13" ht="17.25" customHeight="1">
      <c r="A25" s="27" t="s">
        <v>77</v>
      </c>
      <c r="B25" s="33">
        <v>314.15</v>
      </c>
      <c r="C25" s="33">
        <v>237.55</v>
      </c>
      <c r="D25" s="33">
        <v>770.81</v>
      </c>
      <c r="E25" s="33">
        <v>589.5</v>
      </c>
      <c r="F25" s="33">
        <v>642.98</v>
      </c>
      <c r="G25" s="33">
        <v>358.79</v>
      </c>
      <c r="H25" s="33">
        <v>203.44</v>
      </c>
      <c r="I25" s="33">
        <v>271.27</v>
      </c>
      <c r="J25" s="33">
        <v>326.81</v>
      </c>
      <c r="K25" s="33">
        <v>440.82</v>
      </c>
      <c r="L25" s="33">
        <f t="shared" si="5"/>
        <v>4156.12</v>
      </c>
      <c r="M25"/>
    </row>
    <row r="26" spans="1:13" ht="17.25" customHeight="1">
      <c r="A26" s="27" t="s">
        <v>78</v>
      </c>
      <c r="B26" s="33">
        <v>140.54</v>
      </c>
      <c r="C26" s="33">
        <v>104.03</v>
      </c>
      <c r="D26" s="33">
        <v>359.56</v>
      </c>
      <c r="E26" s="33">
        <v>274.99</v>
      </c>
      <c r="F26" s="33">
        <v>297.5</v>
      </c>
      <c r="G26" s="33">
        <v>156.36</v>
      </c>
      <c r="H26" s="33">
        <v>94.91</v>
      </c>
      <c r="I26" s="33">
        <v>126.54</v>
      </c>
      <c r="J26" s="33">
        <v>149.66</v>
      </c>
      <c r="K26" s="33">
        <v>203.2</v>
      </c>
      <c r="L26" s="33">
        <f t="shared" si="5"/>
        <v>1907.2900000000002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-131758.6</v>
      </c>
      <c r="C29" s="33">
        <f t="shared" si="6"/>
        <v>-28240.620000000003</v>
      </c>
      <c r="D29" s="33">
        <f t="shared" si="6"/>
        <v>-87397.15</v>
      </c>
      <c r="E29" s="33">
        <f t="shared" si="6"/>
        <v>-69443.9299999999</v>
      </c>
      <c r="F29" s="33">
        <f t="shared" si="6"/>
        <v>-59991.020000000004</v>
      </c>
      <c r="G29" s="33">
        <f t="shared" si="6"/>
        <v>-45537.55</v>
      </c>
      <c r="H29" s="33">
        <f t="shared" si="6"/>
        <v>-28030.06</v>
      </c>
      <c r="I29" s="33">
        <f t="shared" si="6"/>
        <v>-39323.61</v>
      </c>
      <c r="J29" s="33">
        <f t="shared" si="6"/>
        <v>-36623.4</v>
      </c>
      <c r="K29" s="33">
        <f t="shared" si="6"/>
        <v>-55259.05</v>
      </c>
      <c r="L29" s="33">
        <f aca="true" t="shared" si="7" ref="L29:L36">SUM(B29:K29)</f>
        <v>-581604.99</v>
      </c>
      <c r="M29"/>
    </row>
    <row r="30" spans="1:13" ht="18.75" customHeight="1">
      <c r="A30" s="27" t="s">
        <v>30</v>
      </c>
      <c r="B30" s="33">
        <f>B31+B32+B33+B34</f>
        <v>-26105.2</v>
      </c>
      <c r="C30" s="33">
        <f aca="true" t="shared" si="8" ref="C30:K30">C31+C32+C33+C34</f>
        <v>-25995.2</v>
      </c>
      <c r="D30" s="33">
        <f t="shared" si="8"/>
        <v>-80313.2</v>
      </c>
      <c r="E30" s="33">
        <f t="shared" si="8"/>
        <v>-57956.8</v>
      </c>
      <c r="F30" s="33">
        <f t="shared" si="8"/>
        <v>-53732.8</v>
      </c>
      <c r="G30" s="33">
        <f t="shared" si="8"/>
        <v>-41800</v>
      </c>
      <c r="H30" s="33">
        <f t="shared" si="8"/>
        <v>-19690</v>
      </c>
      <c r="I30" s="33">
        <f t="shared" si="8"/>
        <v>-36687.05</v>
      </c>
      <c r="J30" s="33">
        <f t="shared" si="8"/>
        <v>-33378.4</v>
      </c>
      <c r="K30" s="33">
        <f t="shared" si="8"/>
        <v>-51202.8</v>
      </c>
      <c r="L30" s="33">
        <f t="shared" si="7"/>
        <v>-426861.45</v>
      </c>
      <c r="M30"/>
    </row>
    <row r="31" spans="1:13" s="36" customFormat="1" ht="18.75" customHeight="1">
      <c r="A31" s="34" t="s">
        <v>55</v>
      </c>
      <c r="B31" s="33">
        <f>-ROUND((B9)*$E$3,2)</f>
        <v>-26105.2</v>
      </c>
      <c r="C31" s="33">
        <f aca="true" t="shared" si="9" ref="C31:K31">-ROUND((C9)*$E$3,2)</f>
        <v>-25995.2</v>
      </c>
      <c r="D31" s="33">
        <f t="shared" si="9"/>
        <v>-80313.2</v>
      </c>
      <c r="E31" s="33">
        <f t="shared" si="9"/>
        <v>-57956.8</v>
      </c>
      <c r="F31" s="33">
        <f t="shared" si="9"/>
        <v>-53732.8</v>
      </c>
      <c r="G31" s="33">
        <f t="shared" si="9"/>
        <v>-41800</v>
      </c>
      <c r="H31" s="33">
        <f t="shared" si="9"/>
        <v>-19690</v>
      </c>
      <c r="I31" s="33">
        <f t="shared" si="9"/>
        <v>-22783.2</v>
      </c>
      <c r="J31" s="33">
        <f t="shared" si="9"/>
        <v>-33378.4</v>
      </c>
      <c r="K31" s="33">
        <f t="shared" si="9"/>
        <v>-51202.8</v>
      </c>
      <c r="L31" s="33">
        <f t="shared" si="7"/>
        <v>-412957.60000000003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-13903.85</v>
      </c>
      <c r="J34" s="17">
        <v>0</v>
      </c>
      <c r="K34" s="17">
        <v>0</v>
      </c>
      <c r="L34" s="33">
        <f t="shared" si="7"/>
        <v>-13903.85</v>
      </c>
      <c r="M34"/>
    </row>
    <row r="35" spans="1:13" s="36" customFormat="1" ht="18.75" customHeight="1">
      <c r="A35" s="27" t="s">
        <v>34</v>
      </c>
      <c r="B35" s="38">
        <f>SUM(B36:B47)</f>
        <v>-105653.40000000001</v>
      </c>
      <c r="C35" s="38">
        <f aca="true" t="shared" si="10" ref="C35:K35">SUM(C36:C47)</f>
        <v>-2245.42</v>
      </c>
      <c r="D35" s="38">
        <f t="shared" si="10"/>
        <v>-7083.95</v>
      </c>
      <c r="E35" s="38">
        <f t="shared" si="10"/>
        <v>-11487.129999999906</v>
      </c>
      <c r="F35" s="38">
        <f t="shared" si="10"/>
        <v>-6258.22</v>
      </c>
      <c r="G35" s="38">
        <f t="shared" si="10"/>
        <v>-3737.55</v>
      </c>
      <c r="H35" s="38">
        <f t="shared" si="10"/>
        <v>-8340.060000000001</v>
      </c>
      <c r="I35" s="38">
        <f t="shared" si="10"/>
        <v>-2636.56</v>
      </c>
      <c r="J35" s="38">
        <f t="shared" si="10"/>
        <v>-3245</v>
      </c>
      <c r="K35" s="38">
        <f t="shared" si="10"/>
        <v>-4056.25</v>
      </c>
      <c r="L35" s="33">
        <f t="shared" si="7"/>
        <v>-154743.5399999999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-24196.11</v>
      </c>
      <c r="C37" s="17">
        <v>0</v>
      </c>
      <c r="D37" s="17">
        <v>0</v>
      </c>
      <c r="E37" s="33">
        <v>-5518.65</v>
      </c>
      <c r="F37" s="28">
        <v>0</v>
      </c>
      <c r="G37" s="28">
        <v>0</v>
      </c>
      <c r="H37" s="33">
        <v>-6311.93</v>
      </c>
      <c r="I37" s="17">
        <v>0</v>
      </c>
      <c r="J37" s="28">
        <v>0</v>
      </c>
      <c r="K37" s="17">
        <v>0</v>
      </c>
      <c r="L37" s="33">
        <f>SUM(B37:K37)</f>
        <v>-36026.69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1080000</v>
      </c>
      <c r="F44" s="17">
        <v>0</v>
      </c>
      <c r="G44" s="17">
        <v>0</v>
      </c>
      <c r="H44" s="17">
        <v>0</v>
      </c>
      <c r="I44" s="17">
        <v>535500</v>
      </c>
      <c r="J44" s="17">
        <v>0</v>
      </c>
      <c r="K44" s="17">
        <v>0</v>
      </c>
      <c r="L44" s="17">
        <f>SUM(B44:K44)</f>
        <v>1615500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-1080000</v>
      </c>
      <c r="F45" s="17">
        <v>0</v>
      </c>
      <c r="G45" s="17">
        <v>0</v>
      </c>
      <c r="H45" s="17">
        <v>0</v>
      </c>
      <c r="I45" s="17">
        <v>-535500</v>
      </c>
      <c r="J45" s="17">
        <v>0</v>
      </c>
      <c r="K45" s="17">
        <v>0</v>
      </c>
      <c r="L45" s="17">
        <f>SUM(B45:K45)</f>
        <v>-1615500</v>
      </c>
    </row>
    <row r="46" spans="1:12" ht="18.75" customHeight="1">
      <c r="A46" s="37" t="s">
        <v>72</v>
      </c>
      <c r="B46" s="17">
        <v>-3404.35</v>
      </c>
      <c r="C46" s="17">
        <v>-2245.42</v>
      </c>
      <c r="D46" s="17">
        <v>-7083.95</v>
      </c>
      <c r="E46" s="17">
        <v>-5968.48</v>
      </c>
      <c r="F46" s="17">
        <v>-6258.22</v>
      </c>
      <c r="G46" s="17">
        <v>-3737.55</v>
      </c>
      <c r="H46" s="17">
        <v>-2028.13</v>
      </c>
      <c r="I46" s="17">
        <v>-2636.56</v>
      </c>
      <c r="J46" s="17">
        <v>-3245</v>
      </c>
      <c r="K46" s="17">
        <v>-4056.25</v>
      </c>
      <c r="L46" s="30">
        <f t="shared" si="11"/>
        <v>-40663.91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690022.8600000001</v>
      </c>
      <c r="C50" s="41">
        <f>IF(C18+C29+C42+C51&lt;0,0,C18+C29+C51)</f>
        <v>515455.8400000002</v>
      </c>
      <c r="D50" s="41">
        <f>IF(D18+D29+D42+D51&lt;0,0,D18+D29+D51)</f>
        <v>1623568.58</v>
      </c>
      <c r="E50" s="41">
        <f>IF(E18+E29+E42+E51&lt;0,0,E18+E29+E51)</f>
        <v>1370981.0800000003</v>
      </c>
      <c r="F50" s="41">
        <f>IF(F18+F29+F42+F51&lt;0,0,F18+F29+F51)</f>
        <v>1452318.22</v>
      </c>
      <c r="G50" s="41">
        <f>IF(G18+G29+G42+G51&lt;0,0,G18+G29+G51)</f>
        <v>855078.3400000001</v>
      </c>
      <c r="H50" s="41">
        <f>IF(H18+H29+H42+H51&lt;0,0,H18+H29+H51)</f>
        <v>463223.13999999996</v>
      </c>
      <c r="I50" s="41">
        <f>IF(I18+I29+I42+I51&lt;0,0,I18+I29+I51)</f>
        <v>598399.6500000001</v>
      </c>
      <c r="J50" s="41">
        <f>IF(J18+J29+J42+J51&lt;0,0,J18+J29+J51)</f>
        <v>747189.15</v>
      </c>
      <c r="K50" s="41">
        <f>IF(K18+K29+K42+K51&lt;0,0,K18+K29+K51)</f>
        <v>922870.2299999997</v>
      </c>
      <c r="L50" s="42">
        <f>SUM(B50:K50)</f>
        <v>9239107.09</v>
      </c>
      <c r="M50" s="54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690022.85</v>
      </c>
      <c r="C56" s="41">
        <f aca="true" t="shared" si="12" ref="C56:J56">SUM(C57:C68)</f>
        <v>515455.84</v>
      </c>
      <c r="D56" s="41">
        <f t="shared" si="12"/>
        <v>1623568.58</v>
      </c>
      <c r="E56" s="41">
        <f t="shared" si="12"/>
        <v>1370981.08</v>
      </c>
      <c r="F56" s="41">
        <f t="shared" si="12"/>
        <v>1452318.22</v>
      </c>
      <c r="G56" s="41">
        <f t="shared" si="12"/>
        <v>855078.35</v>
      </c>
      <c r="H56" s="41">
        <f t="shared" si="12"/>
        <v>463223.14</v>
      </c>
      <c r="I56" s="41">
        <f>SUM(I57:I72)</f>
        <v>598399.65</v>
      </c>
      <c r="J56" s="41">
        <f t="shared" si="12"/>
        <v>747189.15</v>
      </c>
      <c r="K56" s="41">
        <f>SUM(K57:K70)</f>
        <v>922870.23</v>
      </c>
      <c r="L56" s="46">
        <f>SUM(B56:K56)</f>
        <v>9239107.09</v>
      </c>
      <c r="M56" s="40"/>
    </row>
    <row r="57" spans="1:13" ht="18.75" customHeight="1">
      <c r="A57" s="47" t="s">
        <v>48</v>
      </c>
      <c r="B57" s="48">
        <v>690022.85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690022.85</v>
      </c>
      <c r="M57" s="40"/>
    </row>
    <row r="58" spans="1:12" ht="18.75" customHeight="1">
      <c r="A58" s="47" t="s">
        <v>58</v>
      </c>
      <c r="B58" s="17">
        <v>0</v>
      </c>
      <c r="C58" s="48">
        <v>451281.59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451281.59</v>
      </c>
    </row>
    <row r="59" spans="1:12" ht="18.75" customHeight="1">
      <c r="A59" s="47" t="s">
        <v>59</v>
      </c>
      <c r="B59" s="17">
        <v>0</v>
      </c>
      <c r="C59" s="48">
        <v>64174.25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64174.25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1623568.58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1623568.58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1370981.08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1370981.08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1452318.22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1452318.22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855078.35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855078.35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463223.14</v>
      </c>
      <c r="I64" s="17">
        <v>0</v>
      </c>
      <c r="J64" s="17">
        <v>0</v>
      </c>
      <c r="K64" s="17">
        <v>0</v>
      </c>
      <c r="L64" s="46">
        <f t="shared" si="13"/>
        <v>463223.14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747189.15</v>
      </c>
      <c r="K66" s="17">
        <v>0</v>
      </c>
      <c r="L66" s="46">
        <f t="shared" si="13"/>
        <v>747189.15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534803.3</v>
      </c>
      <c r="L67" s="46">
        <f t="shared" si="13"/>
        <v>534803.3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388066.93</v>
      </c>
      <c r="L68" s="46">
        <f t="shared" si="13"/>
        <v>388066.93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49">
        <f>SUM(B71:K71)</f>
        <v>0</v>
      </c>
    </row>
    <row r="72" spans="1:12" ht="18" customHeight="1">
      <c r="A72" s="50" t="s">
        <v>80</v>
      </c>
      <c r="B72" s="52">
        <v>0</v>
      </c>
      <c r="C72" s="52">
        <v>0</v>
      </c>
      <c r="D72" s="52">
        <v>0</v>
      </c>
      <c r="E72" s="52">
        <v>0</v>
      </c>
      <c r="F72" s="52">
        <v>0</v>
      </c>
      <c r="G72" s="52">
        <v>0</v>
      </c>
      <c r="H72" s="52">
        <v>0</v>
      </c>
      <c r="I72" s="51">
        <v>598399.65</v>
      </c>
      <c r="J72" s="52">
        <v>0</v>
      </c>
      <c r="K72" s="52">
        <v>0</v>
      </c>
      <c r="L72" s="51">
        <f>SUM(B72:K72)</f>
        <v>598399.65</v>
      </c>
    </row>
    <row r="73" spans="1:12" ht="18" customHeight="1">
      <c r="A73" s="53"/>
      <c r="B73"/>
      <c r="C73"/>
      <c r="D73"/>
      <c r="E73"/>
      <c r="F73"/>
      <c r="G73"/>
      <c r="H73"/>
      <c r="I73"/>
      <c r="J73"/>
      <c r="K73"/>
      <c r="L73"/>
    </row>
    <row r="74" spans="1:11" ht="13.5">
      <c r="A74" s="62"/>
      <c r="I74"/>
      <c r="K74"/>
    </row>
    <row r="75" spans="10:11" ht="13.5">
      <c r="J75"/>
      <c r="K75"/>
    </row>
    <row r="76" ht="13.5">
      <c r="K76"/>
    </row>
    <row r="77" ht="13.5">
      <c r="K77"/>
    </row>
    <row r="78" ht="13.5">
      <c r="K78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2019-11-05T18:28:16Z</cp:lastPrinted>
  <dcterms:created xsi:type="dcterms:W3CDTF">2019-10-31T14:24:08Z</dcterms:created>
  <dcterms:modified xsi:type="dcterms:W3CDTF">2022-10-14T14:24:53Z</dcterms:modified>
  <cp:category/>
  <cp:version/>
  <cp:contentType/>
  <cp:contentStatus/>
</cp:coreProperties>
</file>