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<sst xmlns="http://schemas.openxmlformats.org/spreadsheetml/2006/main" count="88" uniqueCount="85">
  <si>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</si>
  <si>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</si>
  <si>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</si>
  <si>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</si>
  <si>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</si>
  <si>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</si>
  <si>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</si>
  <si>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</si>
  <si>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</si>
  <si>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</si>
  <si>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</si>
  <si>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</si>
  <si>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</si>
  <si>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</si>
  <si>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</si>
  <si>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</si>
  <si>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</si>
  <si>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</si>
  <si>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</si>
  <si>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</si>
  <si>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</si>
  <si>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</si>
  <si>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</si>
  <si>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</si>
  <si>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</si>
  <si>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</si>
  <si>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</si>
  <si>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</si>
  <si>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</si>
  <si>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</si>
  <si>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</si>
  <si>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</si>
  <si>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</si>
  <si>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</si>
  <si>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</si>
  <si>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</si>
  <si>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</si>
  <si>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</si>
  <si>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</si>
  <si>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</si>
  <si>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</si>
  <si>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</si>
  <si>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</si>
  <si>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</si>
  <si>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</si>
  <si>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</si>
  <si>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</si>
  <si>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</si>
  <si>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</si>
  <si>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</si>
  <si>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</si>
  <si>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</si>
  <si>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</si>
  <si>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</si>
  <si>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</si>
  <si>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</si>
  <si>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</si>
  <si>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</si>
  <si>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</si>
  <si>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</si>
  <si>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</si>
  <si>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</si>
  <si>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</si>
  <si>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</si>
  <si>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</si>
  <si>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</si>
  <si>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</si>
  <si>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</si>
  <si>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</si>
  <si>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</si>
  <si>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</si>
  <si>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</si>
  <si>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</si>
  <si>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</si>
  <si>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</si>
  <si>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</si>
  <si>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</si>
  <si>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</si>
  <si>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</si>
  <si>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</si>
  <si>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</si>
  <si>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</si>
  <si>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</si>
  <si>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</si>
  <si>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30/11/22 - VENCIMENTO 07/12/22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</si>
</sst>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406439</v>
      </c>
      <c r="C7" s="9">
        <f t="shared" si="0"/>
        <v>284274</v>
      </c>
      <c r="D7" s="9">
        <f t="shared" si="0"/>
        <v>288584</v>
      </c>
      <c r="E7" s="9">
        <f t="shared" si="0"/>
        <v>71722</v>
      </c>
      <c r="F7" s="9">
        <f t="shared" si="0"/>
        <v>245295</v>
      </c>
      <c r="G7" s="9">
        <f t="shared" si="0"/>
        <v>384982</v>
      </c>
      <c r="H7" s="9">
        <f t="shared" si="0"/>
        <v>45003</v>
      </c>
      <c r="I7" s="9">
        <f t="shared" si="0"/>
        <v>304913</v>
      </c>
      <c r="J7" s="9">
        <f t="shared" si="0"/>
        <v>236718</v>
      </c>
      <c r="K7" s="9">
        <f t="shared" si="0"/>
        <v>356901</v>
      </c>
      <c r="L7" s="9">
        <f t="shared" si="0"/>
        <v>273402</v>
      </c>
      <c r="M7" s="9">
        <f t="shared" si="0"/>
        <v>135617</v>
      </c>
      <c r="N7" s="9">
        <f t="shared" si="0"/>
        <v>85693</v>
      </c>
      <c r="O7" s="9">
        <f t="shared" si="0"/>
        <v>3119543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13096</v>
      </c>
      <c r="C8" s="11">
        <f t="shared" si="1"/>
        <v>13674</v>
      </c>
      <c r="D8" s="11">
        <f t="shared" si="1"/>
        <v>10537</v>
      </c>
      <c r="E8" s="11">
        <f t="shared" si="1"/>
        <v>2401</v>
      </c>
      <c r="F8" s="11">
        <f t="shared" si="1"/>
        <v>8163</v>
      </c>
      <c r="G8" s="11">
        <f t="shared" si="1"/>
        <v>11462</v>
      </c>
      <c r="H8" s="11">
        <f t="shared" si="1"/>
        <v>2159</v>
      </c>
      <c r="I8" s="11">
        <f t="shared" si="1"/>
        <v>16133</v>
      </c>
      <c r="J8" s="11">
        <f t="shared" si="1"/>
        <v>10278</v>
      </c>
      <c r="K8" s="11">
        <f t="shared" si="1"/>
        <v>8533</v>
      </c>
      <c r="L8" s="11">
        <f t="shared" si="1"/>
        <v>6679</v>
      </c>
      <c r="M8" s="11">
        <f t="shared" si="1"/>
        <v>5505</v>
      </c>
      <c r="N8" s="11">
        <f t="shared" si="1"/>
        <v>4326</v>
      </c>
      <c r="O8" s="11">
        <f t="shared" si="1"/>
        <v>112946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13096</v>
      </c>
      <c r="C9" s="11">
        <v>13674</v>
      </c>
      <c r="D9" s="11">
        <v>10537</v>
      </c>
      <c r="E9" s="11">
        <v>2401</v>
      </c>
      <c r="F9" s="11">
        <v>8163</v>
      </c>
      <c r="G9" s="11">
        <v>11462</v>
      </c>
      <c r="H9" s="11">
        <v>2159</v>
      </c>
      <c r="I9" s="11">
        <v>16133</v>
      </c>
      <c r="J9" s="11">
        <v>10278</v>
      </c>
      <c r="K9" s="11">
        <v>8514</v>
      </c>
      <c r="L9" s="11">
        <v>6679</v>
      </c>
      <c r="M9" s="11">
        <v>5500</v>
      </c>
      <c r="N9" s="11">
        <v>4320</v>
      </c>
      <c r="O9" s="11">
        <f>SUM(B9:N9)</f>
        <v>112916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19</v>
      </c>
      <c r="L10" s="13">
        <v>0</v>
      </c>
      <c r="M10" s="13">
        <v>5</v>
      </c>
      <c r="N10" s="13">
        <v>6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393343</v>
      </c>
      <c r="C11" s="13">
        <v>270600</v>
      </c>
      <c r="D11" s="13">
        <v>278047</v>
      </c>
      <c r="E11" s="13">
        <v>69321</v>
      </c>
      <c r="F11" s="13">
        <v>237132</v>
      </c>
      <c r="G11" s="13">
        <v>373520</v>
      </c>
      <c r="H11" s="13">
        <v>42844</v>
      </c>
      <c r="I11" s="13">
        <v>288780</v>
      </c>
      <c r="J11" s="13">
        <v>226440</v>
      </c>
      <c r="K11" s="13">
        <v>348368</v>
      </c>
      <c r="L11" s="13">
        <v>266723</v>
      </c>
      <c r="M11" s="13">
        <v>130112</v>
      </c>
      <c r="N11" s="13">
        <v>81367</v>
      </c>
      <c r="O11" s="11">
        <f>SUM(B11:N11)</f>
        <v>3006597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26917</v>
      </c>
      <c r="C12" s="13">
        <v>23736</v>
      </c>
      <c r="D12" s="13">
        <v>20339</v>
      </c>
      <c r="E12" s="13">
        <v>6929</v>
      </c>
      <c r="F12" s="13">
        <v>21625</v>
      </c>
      <c r="G12" s="13">
        <v>35576</v>
      </c>
      <c r="H12" s="13">
        <v>4269</v>
      </c>
      <c r="I12" s="13">
        <v>27372</v>
      </c>
      <c r="J12" s="13">
        <v>18567</v>
      </c>
      <c r="K12" s="13">
        <v>22553</v>
      </c>
      <c r="L12" s="13">
        <v>17132</v>
      </c>
      <c r="M12" s="13">
        <v>6317</v>
      </c>
      <c r="N12" s="13">
        <v>3475</v>
      </c>
      <c r="O12" s="11">
        <f>SUM(B12:N12)</f>
        <v>234807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366426</v>
      </c>
      <c r="C13" s="15">
        <f t="shared" si="2"/>
        <v>246864</v>
      </c>
      <c r="D13" s="15">
        <f t="shared" si="2"/>
        <v>257708</v>
      </c>
      <c r="E13" s="15">
        <f t="shared" si="2"/>
        <v>62392</v>
      </c>
      <c r="F13" s="15">
        <f t="shared" si="2"/>
        <v>215507</v>
      </c>
      <c r="G13" s="15">
        <f t="shared" si="2"/>
        <v>337944</v>
      </c>
      <c r="H13" s="15">
        <f t="shared" si="2"/>
        <v>38575</v>
      </c>
      <c r="I13" s="15">
        <f t="shared" si="2"/>
        <v>261408</v>
      </c>
      <c r="J13" s="15">
        <f t="shared" si="2"/>
        <v>207873</v>
      </c>
      <c r="K13" s="15">
        <f t="shared" si="2"/>
        <v>325815</v>
      </c>
      <c r="L13" s="15">
        <f t="shared" si="2"/>
        <v>249591</v>
      </c>
      <c r="M13" s="15">
        <f t="shared" si="2"/>
        <v>123795</v>
      </c>
      <c r="N13" s="15">
        <f t="shared" si="2"/>
        <v>77892</v>
      </c>
      <c r="O13" s="11">
        <f>SUM(B13:N13)</f>
        <v>2771790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1.156929071509429</v>
      </c>
      <c r="C18" s="19">
        <v>1.207320179062276</v>
      </c>
      <c r="D18" s="19">
        <v>1.202976520583098</v>
      </c>
      <c r="E18" s="19">
        <v>0.855136615225404</v>
      </c>
      <c r="F18" s="19">
        <v>1.276611620772939</v>
      </c>
      <c r="G18" s="19">
        <v>1.394240114926877</v>
      </c>
      <c r="H18" s="19">
        <v>1.571649532407977</v>
      </c>
      <c r="I18" s="19">
        <v>1.166848307138913</v>
      </c>
      <c r="J18" s="19">
        <v>1.281995568554874</v>
      </c>
      <c r="K18" s="19">
        <v>1.132989669266829</v>
      </c>
      <c r="L18" s="19">
        <v>1.202979426180477</v>
      </c>
      <c r="M18" s="19">
        <v>1.196325301080945</v>
      </c>
      <c r="N18" s="19">
        <v>1.080515213147744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1516665.96</v>
      </c>
      <c r="C20" s="24">
        <f t="shared" si="3"/>
        <v>1119436.4600000002</v>
      </c>
      <c r="D20" s="24">
        <f t="shared" si="3"/>
        <v>986312.93</v>
      </c>
      <c r="E20" s="24">
        <f t="shared" si="3"/>
        <v>302902.71</v>
      </c>
      <c r="F20" s="24">
        <f t="shared" si="3"/>
        <v>1023434.8200000001</v>
      </c>
      <c r="G20" s="24">
        <f t="shared" si="3"/>
        <v>1466087.8699999999</v>
      </c>
      <c r="H20" s="24">
        <f t="shared" si="3"/>
        <v>256178.27</v>
      </c>
      <c r="I20" s="24">
        <f t="shared" si="3"/>
        <v>1162340.91</v>
      </c>
      <c r="J20" s="24">
        <f t="shared" si="3"/>
        <v>985229.72</v>
      </c>
      <c r="K20" s="24">
        <f t="shared" si="3"/>
        <v>1264223.0699999998</v>
      </c>
      <c r="L20" s="24">
        <f t="shared" si="3"/>
        <v>1176580.01</v>
      </c>
      <c r="M20" s="24">
        <f t="shared" si="3"/>
        <v>670746.1300000002</v>
      </c>
      <c r="N20" s="24">
        <f t="shared" si="3"/>
        <v>342016.82</v>
      </c>
      <c r="O20" s="24">
        <f>O21+O22+O23+O24+O25+O26+O27+O28+O29</f>
        <v>12272155.68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1193467.48</v>
      </c>
      <c r="C21" s="28">
        <f t="shared" si="4"/>
        <v>862345.18</v>
      </c>
      <c r="D21" s="28">
        <f t="shared" si="4"/>
        <v>767748.87</v>
      </c>
      <c r="E21" s="28">
        <f t="shared" si="4"/>
        <v>325969.32</v>
      </c>
      <c r="F21" s="28">
        <f t="shared" si="4"/>
        <v>756391.66</v>
      </c>
      <c r="G21" s="28">
        <f t="shared" si="4"/>
        <v>976776.33</v>
      </c>
      <c r="H21" s="28">
        <f t="shared" si="4"/>
        <v>153302.72</v>
      </c>
      <c r="I21" s="28">
        <f t="shared" si="4"/>
        <v>918428.45</v>
      </c>
      <c r="J21" s="28">
        <f t="shared" si="4"/>
        <v>717160.85</v>
      </c>
      <c r="K21" s="28">
        <f t="shared" si="4"/>
        <v>1022057.39</v>
      </c>
      <c r="L21" s="28">
        <f t="shared" si="4"/>
        <v>891481.9</v>
      </c>
      <c r="M21" s="28">
        <f t="shared" si="4"/>
        <v>510272.52</v>
      </c>
      <c r="N21" s="28">
        <f t="shared" si="4"/>
        <v>291244.8</v>
      </c>
      <c r="O21" s="28">
        <f aca="true" t="shared" si="5" ref="O21:O29">SUM(B21:N21)</f>
        <v>9386647.469999999</v>
      </c>
    </row>
    <row r="22" spans="1:23" ht="18.75" customHeight="1">
      <c r="A22" s="26" t="s">
        <v>34</v>
      </c>
      <c r="B22" s="28">
        <f>IF(B18&lt;&gt;0,ROUND((B18-1)*B21,2),0)</f>
        <v>187289.74</v>
      </c>
      <c r="C22" s="28">
        <f aca="true" t="shared" si="6" ref="C22:N22">IF(C18&lt;&gt;0,ROUND((C18-1)*C21,2),0)</f>
        <v>178781.56</v>
      </c>
      <c r="D22" s="28">
        <f t="shared" si="6"/>
        <v>155834.99</v>
      </c>
      <c r="E22" s="28">
        <f t="shared" si="6"/>
        <v>-47221.02</v>
      </c>
      <c r="F22" s="28">
        <f t="shared" si="6"/>
        <v>209226.72</v>
      </c>
      <c r="G22" s="28">
        <f t="shared" si="6"/>
        <v>385084.41</v>
      </c>
      <c r="H22" s="28">
        <f t="shared" si="6"/>
        <v>87635.43</v>
      </c>
      <c r="I22" s="28">
        <f t="shared" si="6"/>
        <v>153238.23</v>
      </c>
      <c r="J22" s="28">
        <f t="shared" si="6"/>
        <v>202236.18</v>
      </c>
      <c r="K22" s="28">
        <f t="shared" si="6"/>
        <v>135923.07</v>
      </c>
      <c r="L22" s="28">
        <f t="shared" si="6"/>
        <v>180952.48</v>
      </c>
      <c r="M22" s="28">
        <f t="shared" si="6"/>
        <v>100179.41</v>
      </c>
      <c r="N22" s="28">
        <f t="shared" si="6"/>
        <v>23449.64</v>
      </c>
      <c r="O22" s="28">
        <f t="shared" si="5"/>
        <v>1952610.8399999996</v>
      </c>
      <c r="W22" s="51"/>
    </row>
    <row r="23" spans="1:15" ht="18.75" customHeight="1">
      <c r="A23" s="26" t="s">
        <v>35</v>
      </c>
      <c r="B23" s="28">
        <v>70051.74</v>
      </c>
      <c r="C23" s="28">
        <v>48891.79</v>
      </c>
      <c r="D23" s="28">
        <v>32426.06</v>
      </c>
      <c r="E23" s="28">
        <v>12944.7</v>
      </c>
      <c r="F23" s="28">
        <v>37505.54</v>
      </c>
      <c r="G23" s="28">
        <v>58275.12</v>
      </c>
      <c r="H23" s="28">
        <v>6692.01</v>
      </c>
      <c r="I23" s="28">
        <v>45265.39</v>
      </c>
      <c r="J23" s="28">
        <v>42318.57</v>
      </c>
      <c r="K23" s="28">
        <v>61351.56</v>
      </c>
      <c r="L23" s="28">
        <v>59534.3</v>
      </c>
      <c r="M23" s="28">
        <v>28478.16</v>
      </c>
      <c r="N23" s="28">
        <v>16487.06</v>
      </c>
      <c r="O23" s="28">
        <f t="shared" si="5"/>
        <v>520222</v>
      </c>
    </row>
    <row r="24" spans="1:15" ht="18.75" customHeight="1">
      <c r="A24" s="26" t="s">
        <v>36</v>
      </c>
      <c r="B24" s="28">
        <v>3574.3</v>
      </c>
      <c r="C24" s="28">
        <v>3574.3</v>
      </c>
      <c r="D24" s="28">
        <v>1787.15</v>
      </c>
      <c r="E24" s="28">
        <v>1787.15</v>
      </c>
      <c r="F24" s="28">
        <v>1787.15</v>
      </c>
      <c r="G24" s="28">
        <v>1787.15</v>
      </c>
      <c r="H24" s="28">
        <v>1787.15</v>
      </c>
      <c r="I24" s="28">
        <v>1787.15</v>
      </c>
      <c r="J24" s="28">
        <v>1787.15</v>
      </c>
      <c r="K24" s="28">
        <v>1787.15</v>
      </c>
      <c r="L24" s="28">
        <v>1787.15</v>
      </c>
      <c r="M24" s="28">
        <v>1787.15</v>
      </c>
      <c r="N24" s="28">
        <v>1787.15</v>
      </c>
      <c r="O24" s="28">
        <f t="shared" si="5"/>
        <v>26807.250000000007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1133.35</v>
      </c>
      <c r="C26" s="28">
        <v>850.69</v>
      </c>
      <c r="D26" s="28">
        <v>743.01</v>
      </c>
      <c r="E26" s="28">
        <v>228.82</v>
      </c>
      <c r="F26" s="28">
        <v>775.31</v>
      </c>
      <c r="G26" s="28">
        <v>1106.43</v>
      </c>
      <c r="H26" s="28">
        <v>193.83</v>
      </c>
      <c r="I26" s="28">
        <v>872.22</v>
      </c>
      <c r="J26" s="28">
        <v>745.7</v>
      </c>
      <c r="K26" s="28">
        <v>950.29</v>
      </c>
      <c r="L26" s="28">
        <v>882.99</v>
      </c>
      <c r="M26" s="28">
        <v>498.03</v>
      </c>
      <c r="N26" s="28">
        <v>255.75</v>
      </c>
      <c r="O26" s="28">
        <f t="shared" si="5"/>
        <v>9236.420000000002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734.49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644.18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7800.330000000002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-63924.56</v>
      </c>
      <c r="C31" s="28">
        <f aca="true" t="shared" si="7" ref="C31:O31">+C32+C34+C47+C48+C49+C54-C55</f>
        <v>-64895.96</v>
      </c>
      <c r="D31" s="28">
        <f t="shared" si="7"/>
        <v>-50494.380000000005</v>
      </c>
      <c r="E31" s="28">
        <f t="shared" si="7"/>
        <v>-11836.81</v>
      </c>
      <c r="F31" s="28">
        <f t="shared" si="7"/>
        <v>-40228.42</v>
      </c>
      <c r="G31" s="28">
        <f t="shared" si="7"/>
        <v>-56585.26</v>
      </c>
      <c r="H31" s="28">
        <f t="shared" si="7"/>
        <v>-10577.4</v>
      </c>
      <c r="I31" s="28">
        <f t="shared" si="7"/>
        <v>-75835.31999999999</v>
      </c>
      <c r="J31" s="28">
        <f t="shared" si="7"/>
        <v>-49369.75</v>
      </c>
      <c r="K31" s="28">
        <f t="shared" si="7"/>
        <v>-42745.83</v>
      </c>
      <c r="L31" s="28">
        <f t="shared" si="7"/>
        <v>-34297.6</v>
      </c>
      <c r="M31" s="28">
        <f t="shared" si="7"/>
        <v>-26969.36</v>
      </c>
      <c r="N31" s="28">
        <f t="shared" si="7"/>
        <v>-20430.11</v>
      </c>
      <c r="O31" s="28">
        <f t="shared" si="7"/>
        <v>-548190.7599999999</v>
      </c>
    </row>
    <row r="32" spans="1:15" ht="18.75" customHeight="1">
      <c r="A32" s="26" t="s">
        <v>39</v>
      </c>
      <c r="B32" s="29">
        <f>+B33</f>
        <v>-57622.4</v>
      </c>
      <c r="C32" s="29">
        <f>+C33</f>
        <v>-60165.6</v>
      </c>
      <c r="D32" s="29">
        <f aca="true" t="shared" si="8" ref="D32:O32">+D33</f>
        <v>-46362.8</v>
      </c>
      <c r="E32" s="29">
        <f t="shared" si="8"/>
        <v>-10564.4</v>
      </c>
      <c r="F32" s="29">
        <f t="shared" si="8"/>
        <v>-35917.2</v>
      </c>
      <c r="G32" s="29">
        <f t="shared" si="8"/>
        <v>-50432.8</v>
      </c>
      <c r="H32" s="29">
        <f t="shared" si="8"/>
        <v>-9499.6</v>
      </c>
      <c r="I32" s="29">
        <f t="shared" si="8"/>
        <v>-70985.2</v>
      </c>
      <c r="J32" s="29">
        <f t="shared" si="8"/>
        <v>-45223.2</v>
      </c>
      <c r="K32" s="29">
        <f t="shared" si="8"/>
        <v>-37461.6</v>
      </c>
      <c r="L32" s="29">
        <f t="shared" si="8"/>
        <v>-29387.6</v>
      </c>
      <c r="M32" s="29">
        <f t="shared" si="8"/>
        <v>-24200</v>
      </c>
      <c r="N32" s="29">
        <f t="shared" si="8"/>
        <v>-19008</v>
      </c>
      <c r="O32" s="29">
        <f t="shared" si="8"/>
        <v>-496830.3999999999</v>
      </c>
    </row>
    <row r="33" spans="1:26" ht="18.75" customHeight="1">
      <c r="A33" s="27" t="s">
        <v>40</v>
      </c>
      <c r="B33" s="16">
        <f>ROUND((-B9)*$G$3,2)</f>
        <v>-57622.4</v>
      </c>
      <c r="C33" s="16">
        <f aca="true" t="shared" si="9" ref="C33:N33">ROUND((-C9)*$G$3,2)</f>
        <v>-60165.6</v>
      </c>
      <c r="D33" s="16">
        <f t="shared" si="9"/>
        <v>-46362.8</v>
      </c>
      <c r="E33" s="16">
        <f t="shared" si="9"/>
        <v>-10564.4</v>
      </c>
      <c r="F33" s="16">
        <f t="shared" si="9"/>
        <v>-35917.2</v>
      </c>
      <c r="G33" s="16">
        <f t="shared" si="9"/>
        <v>-50432.8</v>
      </c>
      <c r="H33" s="16">
        <f t="shared" si="9"/>
        <v>-9499.6</v>
      </c>
      <c r="I33" s="16">
        <f t="shared" si="9"/>
        <v>-70985.2</v>
      </c>
      <c r="J33" s="16">
        <f t="shared" si="9"/>
        <v>-45223.2</v>
      </c>
      <c r="K33" s="16">
        <f t="shared" si="9"/>
        <v>-37461.6</v>
      </c>
      <c r="L33" s="16">
        <f t="shared" si="9"/>
        <v>-29387.6</v>
      </c>
      <c r="M33" s="16">
        <f t="shared" si="9"/>
        <v>-24200</v>
      </c>
      <c r="N33" s="16">
        <f t="shared" si="9"/>
        <v>-19008</v>
      </c>
      <c r="O33" s="30">
        <f aca="true" t="shared" si="10" ref="O33:O55">SUM(B33:N33)</f>
        <v>-496830.3999999999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-6302.16</v>
      </c>
      <c r="C34" s="29">
        <f aca="true" t="shared" si="11" ref="C34:O34">SUM(C35:C45)</f>
        <v>-4730.36</v>
      </c>
      <c r="D34" s="29">
        <f t="shared" si="11"/>
        <v>-4131.58</v>
      </c>
      <c r="E34" s="29">
        <f t="shared" si="11"/>
        <v>-1272.41</v>
      </c>
      <c r="F34" s="29">
        <f t="shared" si="11"/>
        <v>-4311.22</v>
      </c>
      <c r="G34" s="29">
        <f t="shared" si="11"/>
        <v>-6152.46</v>
      </c>
      <c r="H34" s="29">
        <f t="shared" si="11"/>
        <v>-1077.8</v>
      </c>
      <c r="I34" s="29">
        <f t="shared" si="11"/>
        <v>-4850.12</v>
      </c>
      <c r="J34" s="29">
        <f t="shared" si="11"/>
        <v>-4146.55</v>
      </c>
      <c r="K34" s="29">
        <f t="shared" si="11"/>
        <v>-5284.23</v>
      </c>
      <c r="L34" s="29">
        <f t="shared" si="11"/>
        <v>-4910</v>
      </c>
      <c r="M34" s="29">
        <f t="shared" si="11"/>
        <v>-2769.36</v>
      </c>
      <c r="N34" s="29">
        <f t="shared" si="11"/>
        <v>-1422.11</v>
      </c>
      <c r="O34" s="29">
        <f t="shared" si="11"/>
        <v>-51360.36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-6302.16</v>
      </c>
      <c r="C43" s="31">
        <v>-4730.36</v>
      </c>
      <c r="D43" s="31">
        <v>-4131.58</v>
      </c>
      <c r="E43" s="31">
        <v>-1272.41</v>
      </c>
      <c r="F43" s="31">
        <v>-4311.22</v>
      </c>
      <c r="G43" s="31">
        <v>-6152.46</v>
      </c>
      <c r="H43" s="31">
        <v>-1077.8</v>
      </c>
      <c r="I43" s="31">
        <v>-4850.12</v>
      </c>
      <c r="J43" s="31">
        <v>-4146.55</v>
      </c>
      <c r="K43" s="31">
        <v>-5284.23</v>
      </c>
      <c r="L43" s="31">
        <v>-4910</v>
      </c>
      <c r="M43" s="31">
        <v>-2769.36</v>
      </c>
      <c r="N43" s="31">
        <v>-1422.11</v>
      </c>
      <c r="O43" s="31">
        <f>SUM(B43:N43)</f>
        <v>-51360.36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-96489.37</v>
      </c>
      <c r="C50" s="33">
        <v>-91471.42</v>
      </c>
      <c r="D50" s="33">
        <v>-67324.12</v>
      </c>
      <c r="E50" s="33">
        <v>-28402.66</v>
      </c>
      <c r="F50" s="33">
        <v>-87810.48</v>
      </c>
      <c r="G50" s="33">
        <v>-131620.53</v>
      </c>
      <c r="H50" s="33">
        <v>-23494.44</v>
      </c>
      <c r="I50" s="33">
        <v>-100594.84</v>
      </c>
      <c r="J50" s="33">
        <v>-75201.92</v>
      </c>
      <c r="K50" s="33">
        <v>-77300.41</v>
      </c>
      <c r="L50" s="33">
        <v>-71168.04</v>
      </c>
      <c r="M50" s="33">
        <v>-29896.47</v>
      </c>
      <c r="N50" s="33">
        <v>-13526.09</v>
      </c>
      <c r="O50" s="31">
        <f t="shared" si="10"/>
        <v>-894300.7899999999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96489.37</v>
      </c>
      <c r="C51" s="33">
        <v>91471.42</v>
      </c>
      <c r="D51" s="33">
        <v>67324.12</v>
      </c>
      <c r="E51" s="33">
        <v>28402.66</v>
      </c>
      <c r="F51" s="33">
        <v>87810.48</v>
      </c>
      <c r="G51" s="33">
        <v>131620.53</v>
      </c>
      <c r="H51" s="33">
        <v>23494.44</v>
      </c>
      <c r="I51" s="33">
        <v>100594.84</v>
      </c>
      <c r="J51" s="33">
        <v>75201.92</v>
      </c>
      <c r="K51" s="33">
        <v>77300.41</v>
      </c>
      <c r="L51" s="33">
        <v>71168.04</v>
      </c>
      <c r="M51" s="33">
        <v>29896.47</v>
      </c>
      <c r="N51" s="33">
        <v>13526.09</v>
      </c>
      <c r="O51" s="31">
        <f t="shared" si="10"/>
        <v>894300.7899999999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1452741.4</v>
      </c>
      <c r="C53" s="34">
        <f aca="true" t="shared" si="13" ref="C53:N53">+C20+C31</f>
        <v>1054540.5000000002</v>
      </c>
      <c r="D53" s="34">
        <f t="shared" si="13"/>
        <v>935818.55</v>
      </c>
      <c r="E53" s="34">
        <f t="shared" si="13"/>
        <v>291065.9</v>
      </c>
      <c r="F53" s="34">
        <f t="shared" si="13"/>
        <v>983206.4</v>
      </c>
      <c r="G53" s="34">
        <f t="shared" si="13"/>
        <v>1409502.6099999999</v>
      </c>
      <c r="H53" s="34">
        <f t="shared" si="13"/>
        <v>245600.87</v>
      </c>
      <c r="I53" s="34">
        <f t="shared" si="13"/>
        <v>1086505.5899999999</v>
      </c>
      <c r="J53" s="34">
        <f t="shared" si="13"/>
        <v>935859.97</v>
      </c>
      <c r="K53" s="34">
        <f t="shared" si="13"/>
        <v>1221477.2399999998</v>
      </c>
      <c r="L53" s="34">
        <f t="shared" si="13"/>
        <v>1142282.41</v>
      </c>
      <c r="M53" s="34">
        <f t="shared" si="13"/>
        <v>643776.7700000003</v>
      </c>
      <c r="N53" s="34">
        <f t="shared" si="13"/>
        <v>321586.71</v>
      </c>
      <c r="O53" s="34">
        <f>SUM(B53:N53)</f>
        <v>11723964.92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1452741.4</v>
      </c>
      <c r="C59" s="42">
        <f t="shared" si="14"/>
        <v>1054540.49</v>
      </c>
      <c r="D59" s="42">
        <f t="shared" si="14"/>
        <v>935818.56</v>
      </c>
      <c r="E59" s="42">
        <f t="shared" si="14"/>
        <v>291065.9</v>
      </c>
      <c r="F59" s="42">
        <f t="shared" si="14"/>
        <v>983206.41</v>
      </c>
      <c r="G59" s="42">
        <f t="shared" si="14"/>
        <v>1409502.61</v>
      </c>
      <c r="H59" s="42">
        <f t="shared" si="14"/>
        <v>245600.87</v>
      </c>
      <c r="I59" s="42">
        <f t="shared" si="14"/>
        <v>1086505.59</v>
      </c>
      <c r="J59" s="42">
        <f t="shared" si="14"/>
        <v>935859.98</v>
      </c>
      <c r="K59" s="42">
        <f t="shared" si="14"/>
        <v>1221477.25</v>
      </c>
      <c r="L59" s="42">
        <f t="shared" si="14"/>
        <v>1142282.42</v>
      </c>
      <c r="M59" s="42">
        <f t="shared" si="14"/>
        <v>643776.77</v>
      </c>
      <c r="N59" s="42">
        <f t="shared" si="14"/>
        <v>321586.71</v>
      </c>
      <c r="O59" s="34">
        <f t="shared" si="14"/>
        <v>11723964.96</v>
      </c>
      <c r="Q59"/>
    </row>
    <row r="60" spans="1:18" ht="18.75" customHeight="1">
      <c r="A60" s="26" t="s">
        <v>55</v>
      </c>
      <c r="B60" s="42">
        <v>1195029.25</v>
      </c>
      <c r="C60" s="42">
        <v>765965.58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1960994.83</v>
      </c>
      <c r="P60"/>
      <c r="Q60"/>
      <c r="R60" s="41"/>
    </row>
    <row r="61" spans="1:16" ht="18.75" customHeight="1">
      <c r="A61" s="26" t="s">
        <v>56</v>
      </c>
      <c r="B61" s="42">
        <v>257712.15</v>
      </c>
      <c r="C61" s="42">
        <v>288574.91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546287.0599999999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935818.56</v>
      </c>
      <c r="E62" s="43">
        <v>0</v>
      </c>
      <c r="F62" s="43">
        <v>0</v>
      </c>
      <c r="G62" s="43">
        <v>0</v>
      </c>
      <c r="H62" s="42">
        <v>245600.87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1181419.4300000002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291065.9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291065.9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983206.41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983206.41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1409502.61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1409502.61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1086505.59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1086505.59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935859.98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935859.98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1221477.25</v>
      </c>
      <c r="L68" s="29">
        <v>1142282.42</v>
      </c>
      <c r="M68" s="43">
        <v>0</v>
      </c>
      <c r="N68" s="43">
        <v>0</v>
      </c>
      <c r="O68" s="34">
        <f t="shared" si="15"/>
        <v>2363759.67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643776.77</v>
      </c>
      <c r="N69" s="43">
        <v>0</v>
      </c>
      <c r="O69" s="34">
        <f t="shared" si="15"/>
        <v>643776.77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321586.71</v>
      </c>
      <c r="O70" s="46">
        <f t="shared" si="15"/>
        <v>321586.71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2023-01-16T20:13:12Z</dcterms:modified>
  <cp:category/>
  <cp:version/>
  <cp:contentType/>
  <cp:contentStatus/>
</cp:coreProperties>
</file>